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JERA1808 - Oprava sociáln..." sheetId="2" r:id="rId2"/>
    <sheet name="D.1.1. - Oprava sociálníc..." sheetId="3" r:id="rId3"/>
    <sheet name="D.1.4. - Oprava sociálníc..." sheetId="4" r:id="rId4"/>
    <sheet name="D.1.4.3 - Oprava sociální..."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'JERA1808 - Oprava sociáln...'!$C$76:$K$84</definedName>
    <definedName name="_xlnm.Print_Area" localSheetId="1">'JERA1808 - Oprava sociáln...'!$C$4:$J$37,'JERA1808 - Oprava sociáln...'!$C$43:$J$60,'JERA1808 - Oprava sociáln...'!$C$66:$K$84</definedName>
    <definedName name="_xlnm.Print_Titles" localSheetId="1">'JERA1808 - Oprava sociáln...'!$76:$76</definedName>
    <definedName name="_xlnm._FilterDatabase" localSheetId="2" hidden="1">'D.1.1. - Oprava sociálníc...'!$C$92:$K$212</definedName>
    <definedName name="_xlnm.Print_Area" localSheetId="2">'D.1.1. - Oprava sociálníc...'!$C$4:$J$39,'D.1.1. - Oprava sociálníc...'!$C$45:$J$74,'D.1.1. - Oprava sociálníc...'!$C$80:$K$212</definedName>
    <definedName name="_xlnm.Print_Titles" localSheetId="2">'D.1.1. - Oprava sociálníc...'!$92:$92</definedName>
    <definedName name="_xlnm._FilterDatabase" localSheetId="3" hidden="1">'D.1.4. - Oprava sociálníc...'!$C$86:$K$217</definedName>
    <definedName name="_xlnm.Print_Area" localSheetId="3">'D.1.4. - Oprava sociálníc...'!$C$4:$J$39,'D.1.4. - Oprava sociálníc...'!$C$45:$J$68,'D.1.4. - Oprava sociálníc...'!$C$74:$K$217</definedName>
    <definedName name="_xlnm.Print_Titles" localSheetId="3">'D.1.4. - Oprava sociálníc...'!$86:$86</definedName>
    <definedName name="_xlnm._FilterDatabase" localSheetId="4" hidden="1">'D.1.4.3 - Oprava sociální...'!$C$80:$K$89</definedName>
    <definedName name="_xlnm.Print_Area" localSheetId="4">'D.1.4.3 - Oprava sociální...'!$C$4:$J$39,'D.1.4.3 - Oprava sociální...'!$C$45:$J$62,'D.1.4.3 - Oprava sociální...'!$C$68:$K$89</definedName>
    <definedName name="_xlnm.Print_Titles" localSheetId="4">'D.1.4.3 - Oprava sociální...'!$80:$80</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r="J37"/>
  <c r="J36"/>
  <c i="1" r="AY58"/>
  <c i="5" r="J35"/>
  <c i="1" r="AX58"/>
  <c i="5"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F37"/>
  <c i="1" r="BD58"/>
  <c i="5" r="BH84"/>
  <c r="F36"/>
  <c i="1" r="BC58"/>
  <c i="5" r="BG84"/>
  <c r="F35"/>
  <c i="1" r="BB58"/>
  <c i="5" r="BF84"/>
  <c r="J34"/>
  <c i="1" r="AW58"/>
  <c i="5" r="F34"/>
  <c i="1" r="BA58"/>
  <c i="5" r="T84"/>
  <c r="T83"/>
  <c r="T82"/>
  <c r="T81"/>
  <c r="R84"/>
  <c r="R83"/>
  <c r="R82"/>
  <c r="R81"/>
  <c r="P84"/>
  <c r="P83"/>
  <c r="P82"/>
  <c r="P81"/>
  <c i="1" r="AU58"/>
  <c i="5" r="BK84"/>
  <c r="BK83"/>
  <c r="J83"/>
  <c r="BK82"/>
  <c r="J82"/>
  <c r="BK81"/>
  <c r="J81"/>
  <c r="J59"/>
  <c r="J30"/>
  <c i="1" r="AG58"/>
  <c i="5" r="J84"/>
  <c r="BE84"/>
  <c r="J33"/>
  <c i="1" r="AV58"/>
  <c i="5" r="F33"/>
  <c i="1" r="AZ58"/>
  <c i="5" r="J61"/>
  <c r="J60"/>
  <c r="J78"/>
  <c r="J77"/>
  <c r="F77"/>
  <c r="F75"/>
  <c r="E73"/>
  <c r="J55"/>
  <c r="J54"/>
  <c r="F54"/>
  <c r="F52"/>
  <c r="E50"/>
  <c r="J39"/>
  <c r="J18"/>
  <c r="E18"/>
  <c r="F78"/>
  <c r="F55"/>
  <c r="J17"/>
  <c r="J12"/>
  <c r="J75"/>
  <c r="J52"/>
  <c r="E7"/>
  <c r="E71"/>
  <c r="E48"/>
  <c i="4" r="J37"/>
  <c r="J36"/>
  <c i="1" r="AY57"/>
  <c i="4" r="J35"/>
  <c i="1" r="AX57"/>
  <c i="4"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7"/>
  <c r="BH207"/>
  <c r="BG207"/>
  <c r="BF207"/>
  <c r="T207"/>
  <c r="R207"/>
  <c r="P207"/>
  <c r="BK207"/>
  <c r="J207"/>
  <c r="BE207"/>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9"/>
  <c r="BH199"/>
  <c r="BG199"/>
  <c r="BF199"/>
  <c r="T199"/>
  <c r="R199"/>
  <c r="P199"/>
  <c r="BK199"/>
  <c r="J199"/>
  <c r="BE199"/>
  <c r="BI198"/>
  <c r="BH198"/>
  <c r="BG198"/>
  <c r="BF198"/>
  <c r="T198"/>
  <c r="R198"/>
  <c r="P198"/>
  <c r="BK198"/>
  <c r="J198"/>
  <c r="BE198"/>
  <c r="BI196"/>
  <c r="BH196"/>
  <c r="BG196"/>
  <c r="BF196"/>
  <c r="T196"/>
  <c r="R196"/>
  <c r="P196"/>
  <c r="BK196"/>
  <c r="J196"/>
  <c r="BE196"/>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R189"/>
  <c r="P189"/>
  <c r="BK189"/>
  <c r="J189"/>
  <c r="BE189"/>
  <c r="BI187"/>
  <c r="BH187"/>
  <c r="BG187"/>
  <c r="BF187"/>
  <c r="T187"/>
  <c r="R187"/>
  <c r="P187"/>
  <c r="BK187"/>
  <c r="J187"/>
  <c r="BE187"/>
  <c r="BI186"/>
  <c r="BH186"/>
  <c r="BG186"/>
  <c r="BF186"/>
  <c r="T186"/>
  <c r="T185"/>
  <c r="R186"/>
  <c r="R185"/>
  <c r="P186"/>
  <c r="P185"/>
  <c r="BK186"/>
  <c r="BK185"/>
  <c r="J185"/>
  <c r="J186"/>
  <c r="BE186"/>
  <c r="J67"/>
  <c r="BI183"/>
  <c r="BH183"/>
  <c r="BG183"/>
  <c r="BF183"/>
  <c r="T183"/>
  <c r="R183"/>
  <c r="P183"/>
  <c r="BK183"/>
  <c r="J183"/>
  <c r="BE183"/>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T140"/>
  <c r="R141"/>
  <c r="R140"/>
  <c r="P141"/>
  <c r="P140"/>
  <c r="BK141"/>
  <c r="BK140"/>
  <c r="J140"/>
  <c r="J141"/>
  <c r="BE141"/>
  <c r="J66"/>
  <c r="BI138"/>
  <c r="BH138"/>
  <c r="BG138"/>
  <c r="BF138"/>
  <c r="T138"/>
  <c r="R138"/>
  <c r="P138"/>
  <c r="BK138"/>
  <c r="J138"/>
  <c r="BE138"/>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6"/>
  <c r="BH116"/>
  <c r="BG116"/>
  <c r="BF116"/>
  <c r="T116"/>
  <c r="R116"/>
  <c r="P116"/>
  <c r="BK116"/>
  <c r="J116"/>
  <c r="BE116"/>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T110"/>
  <c r="T109"/>
  <c r="R111"/>
  <c r="R110"/>
  <c r="R109"/>
  <c r="P111"/>
  <c r="P110"/>
  <c r="P109"/>
  <c r="BK111"/>
  <c r="BK110"/>
  <c r="J110"/>
  <c r="BK109"/>
  <c r="J109"/>
  <c r="J111"/>
  <c r="BE111"/>
  <c r="J65"/>
  <c r="J64"/>
  <c r="BI107"/>
  <c r="BH107"/>
  <c r="BG107"/>
  <c r="BF107"/>
  <c r="T107"/>
  <c r="R107"/>
  <c r="P107"/>
  <c r="BK107"/>
  <c r="J107"/>
  <c r="BE107"/>
  <c r="BI104"/>
  <c r="BH104"/>
  <c r="BG104"/>
  <c r="BF104"/>
  <c r="T104"/>
  <c r="R104"/>
  <c r="P104"/>
  <c r="BK104"/>
  <c r="J104"/>
  <c r="BE104"/>
  <c r="BI102"/>
  <c r="BH102"/>
  <c r="BG102"/>
  <c r="BF102"/>
  <c r="T102"/>
  <c r="R102"/>
  <c r="P102"/>
  <c r="BK102"/>
  <c r="J102"/>
  <c r="BE102"/>
  <c r="BI100"/>
  <c r="BH100"/>
  <c r="BG100"/>
  <c r="BF100"/>
  <c r="T100"/>
  <c r="T99"/>
  <c r="R100"/>
  <c r="R99"/>
  <c r="P100"/>
  <c r="P99"/>
  <c r="BK100"/>
  <c r="BK99"/>
  <c r="J99"/>
  <c r="J100"/>
  <c r="BE100"/>
  <c r="J63"/>
  <c r="BI94"/>
  <c r="BH94"/>
  <c r="BG94"/>
  <c r="BF94"/>
  <c r="T94"/>
  <c r="T93"/>
  <c r="T92"/>
  <c r="R94"/>
  <c r="R93"/>
  <c r="R92"/>
  <c r="P94"/>
  <c r="P93"/>
  <c r="P92"/>
  <c r="BK94"/>
  <c r="BK93"/>
  <c r="J93"/>
  <c r="BK92"/>
  <c r="J92"/>
  <c r="J94"/>
  <c r="BE94"/>
  <c r="J62"/>
  <c r="J61"/>
  <c r="BI91"/>
  <c r="BH91"/>
  <c r="BG91"/>
  <c r="BF91"/>
  <c r="T91"/>
  <c r="R91"/>
  <c r="P91"/>
  <c r="BK91"/>
  <c r="J91"/>
  <c r="BE91"/>
  <c r="BI90"/>
  <c r="BH90"/>
  <c r="BG90"/>
  <c r="BF90"/>
  <c r="T90"/>
  <c r="R90"/>
  <c r="P90"/>
  <c r="BK90"/>
  <c r="J90"/>
  <c r="BE90"/>
  <c r="BI89"/>
  <c r="F37"/>
  <c i="1" r="BD57"/>
  <c i="4" r="BH89"/>
  <c r="F36"/>
  <c i="1" r="BC57"/>
  <c i="4" r="BG89"/>
  <c r="F35"/>
  <c i="1" r="BB57"/>
  <c i="4" r="BF89"/>
  <c r="J34"/>
  <c i="1" r="AW57"/>
  <c i="4" r="F34"/>
  <c i="1" r="BA57"/>
  <c i="4" r="T89"/>
  <c r="T88"/>
  <c r="T87"/>
  <c r="R89"/>
  <c r="R88"/>
  <c r="R87"/>
  <c r="P89"/>
  <c r="P88"/>
  <c r="P87"/>
  <c i="1" r="AU57"/>
  <c i="4" r="BK89"/>
  <c r="BK88"/>
  <c r="J88"/>
  <c r="BK87"/>
  <c r="J87"/>
  <c r="J59"/>
  <c r="J30"/>
  <c i="1" r="AG57"/>
  <c i="4" r="J89"/>
  <c r="BE89"/>
  <c r="J33"/>
  <c i="1" r="AV57"/>
  <c i="4" r="F33"/>
  <c i="1" r="AZ57"/>
  <c i="4" r="J60"/>
  <c r="J84"/>
  <c r="J83"/>
  <c r="F83"/>
  <c r="F81"/>
  <c r="E79"/>
  <c r="J55"/>
  <c r="J54"/>
  <c r="F54"/>
  <c r="F52"/>
  <c r="E50"/>
  <c r="J39"/>
  <c r="J18"/>
  <c r="E18"/>
  <c r="F84"/>
  <c r="F55"/>
  <c r="J17"/>
  <c r="J12"/>
  <c r="J81"/>
  <c r="J52"/>
  <c r="E7"/>
  <c r="E77"/>
  <c r="E48"/>
  <c i="3" r="J37"/>
  <c r="J36"/>
  <c i="1" r="AY56"/>
  <c i="3" r="J35"/>
  <c i="1" r="AX56"/>
  <c i="3" r="BI212"/>
  <c r="BH212"/>
  <c r="BG212"/>
  <c r="BF212"/>
  <c r="T212"/>
  <c r="R212"/>
  <c r="P212"/>
  <c r="BK212"/>
  <c r="J212"/>
  <c r="BE212"/>
  <c r="BI211"/>
  <c r="BH211"/>
  <c r="BG211"/>
  <c r="BF211"/>
  <c r="T211"/>
  <c r="R211"/>
  <c r="P211"/>
  <c r="BK211"/>
  <c r="J211"/>
  <c r="BE211"/>
  <c r="BI210"/>
  <c r="BH210"/>
  <c r="BG210"/>
  <c r="BF210"/>
  <c r="T210"/>
  <c r="R210"/>
  <c r="P210"/>
  <c r="BK210"/>
  <c r="J210"/>
  <c r="BE210"/>
  <c r="BI203"/>
  <c r="BH203"/>
  <c r="BG203"/>
  <c r="BF203"/>
  <c r="T203"/>
  <c r="T202"/>
  <c r="R203"/>
  <c r="R202"/>
  <c r="P203"/>
  <c r="P202"/>
  <c r="BK203"/>
  <c r="BK202"/>
  <c r="J202"/>
  <c r="J203"/>
  <c r="BE203"/>
  <c r="J73"/>
  <c r="BI201"/>
  <c r="BH201"/>
  <c r="BG201"/>
  <c r="BF201"/>
  <c r="T201"/>
  <c r="R201"/>
  <c r="P201"/>
  <c r="BK201"/>
  <c r="J201"/>
  <c r="BE201"/>
  <c r="BI200"/>
  <c r="BH200"/>
  <c r="BG200"/>
  <c r="BF200"/>
  <c r="T200"/>
  <c r="R200"/>
  <c r="P200"/>
  <c r="BK200"/>
  <c r="J200"/>
  <c r="BE200"/>
  <c r="BI199"/>
  <c r="BH199"/>
  <c r="BG199"/>
  <c r="BF199"/>
  <c r="T199"/>
  <c r="T198"/>
  <c r="R199"/>
  <c r="R198"/>
  <c r="P199"/>
  <c r="P198"/>
  <c r="BK199"/>
  <c r="BK198"/>
  <c r="J198"/>
  <c r="J199"/>
  <c r="BE199"/>
  <c r="J72"/>
  <c r="BI196"/>
  <c r="BH196"/>
  <c r="BG196"/>
  <c r="BF196"/>
  <c r="T196"/>
  <c r="R196"/>
  <c r="P196"/>
  <c r="BK196"/>
  <c r="J196"/>
  <c r="BE196"/>
  <c r="BI194"/>
  <c r="BH194"/>
  <c r="BG194"/>
  <c r="BF194"/>
  <c r="T194"/>
  <c r="R194"/>
  <c r="P194"/>
  <c r="BK194"/>
  <c r="J194"/>
  <c r="BE194"/>
  <c r="BI192"/>
  <c r="BH192"/>
  <c r="BG192"/>
  <c r="BF192"/>
  <c r="T192"/>
  <c r="R192"/>
  <c r="P192"/>
  <c r="BK192"/>
  <c r="J192"/>
  <c r="BE192"/>
  <c r="BI191"/>
  <c r="BH191"/>
  <c r="BG191"/>
  <c r="BF191"/>
  <c r="T191"/>
  <c r="R191"/>
  <c r="P191"/>
  <c r="BK191"/>
  <c r="J191"/>
  <c r="BE191"/>
  <c r="BI190"/>
  <c r="BH190"/>
  <c r="BG190"/>
  <c r="BF190"/>
  <c r="T190"/>
  <c r="R190"/>
  <c r="P190"/>
  <c r="BK190"/>
  <c r="J190"/>
  <c r="BE190"/>
  <c r="BI189"/>
  <c r="BH189"/>
  <c r="BG189"/>
  <c r="BF189"/>
  <c r="T189"/>
  <c r="R189"/>
  <c r="P189"/>
  <c r="BK189"/>
  <c r="J189"/>
  <c r="BE189"/>
  <c r="BI187"/>
  <c r="BH187"/>
  <c r="BG187"/>
  <c r="BF187"/>
  <c r="T187"/>
  <c r="R187"/>
  <c r="P187"/>
  <c r="BK187"/>
  <c r="J187"/>
  <c r="BE187"/>
  <c r="BI184"/>
  <c r="BH184"/>
  <c r="BG184"/>
  <c r="BF184"/>
  <c r="T184"/>
  <c r="R184"/>
  <c r="P184"/>
  <c r="BK184"/>
  <c r="J184"/>
  <c r="BE184"/>
  <c r="BI183"/>
  <c r="BH183"/>
  <c r="BG183"/>
  <c r="BF183"/>
  <c r="T183"/>
  <c r="R183"/>
  <c r="P183"/>
  <c r="BK183"/>
  <c r="J183"/>
  <c r="BE183"/>
  <c r="BI182"/>
  <c r="BH182"/>
  <c r="BG182"/>
  <c r="BF182"/>
  <c r="T182"/>
  <c r="R182"/>
  <c r="P182"/>
  <c r="BK182"/>
  <c r="J182"/>
  <c r="BE182"/>
  <c r="BI180"/>
  <c r="BH180"/>
  <c r="BG180"/>
  <c r="BF180"/>
  <c r="T180"/>
  <c r="T179"/>
  <c r="R180"/>
  <c r="R179"/>
  <c r="P180"/>
  <c r="P179"/>
  <c r="BK180"/>
  <c r="BK179"/>
  <c r="J179"/>
  <c r="J180"/>
  <c r="BE180"/>
  <c r="J71"/>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1"/>
  <c r="BH171"/>
  <c r="BG171"/>
  <c r="BF171"/>
  <c r="T171"/>
  <c r="R171"/>
  <c r="P171"/>
  <c r="BK171"/>
  <c r="J171"/>
  <c r="BE171"/>
  <c r="BI169"/>
  <c r="BH169"/>
  <c r="BG169"/>
  <c r="BF169"/>
  <c r="T169"/>
  <c r="R169"/>
  <c r="P169"/>
  <c r="BK169"/>
  <c r="J169"/>
  <c r="BE169"/>
  <c r="BI168"/>
  <c r="BH168"/>
  <c r="BG168"/>
  <c r="BF168"/>
  <c r="T168"/>
  <c r="R168"/>
  <c r="P168"/>
  <c r="BK168"/>
  <c r="J168"/>
  <c r="BE168"/>
  <c r="BI166"/>
  <c r="BH166"/>
  <c r="BG166"/>
  <c r="BF166"/>
  <c r="T166"/>
  <c r="T165"/>
  <c r="R166"/>
  <c r="R165"/>
  <c r="P166"/>
  <c r="P165"/>
  <c r="BK166"/>
  <c r="BK165"/>
  <c r="J165"/>
  <c r="J166"/>
  <c r="BE166"/>
  <c r="J70"/>
  <c r="BI164"/>
  <c r="BH164"/>
  <c r="BG164"/>
  <c r="BF164"/>
  <c r="T164"/>
  <c r="T163"/>
  <c r="R164"/>
  <c r="R163"/>
  <c r="P164"/>
  <c r="P163"/>
  <c r="BK164"/>
  <c r="BK163"/>
  <c r="J163"/>
  <c r="J164"/>
  <c r="BE164"/>
  <c r="J69"/>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3"/>
  <c r="BH153"/>
  <c r="BG153"/>
  <c r="BF153"/>
  <c r="T153"/>
  <c r="R153"/>
  <c r="P153"/>
  <c r="BK153"/>
  <c r="J153"/>
  <c r="BE153"/>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T142"/>
  <c r="R143"/>
  <c r="R142"/>
  <c r="P143"/>
  <c r="P142"/>
  <c r="BK143"/>
  <c r="BK142"/>
  <c r="J142"/>
  <c r="J143"/>
  <c r="BE143"/>
  <c r="J68"/>
  <c r="BI139"/>
  <c r="BH139"/>
  <c r="BG139"/>
  <c r="BF139"/>
  <c r="T139"/>
  <c r="T138"/>
  <c r="T137"/>
  <c r="R139"/>
  <c r="R138"/>
  <c r="R137"/>
  <c r="P139"/>
  <c r="P138"/>
  <c r="P137"/>
  <c r="BK139"/>
  <c r="BK138"/>
  <c r="J138"/>
  <c r="BK137"/>
  <c r="J137"/>
  <c r="J139"/>
  <c r="BE139"/>
  <c r="J67"/>
  <c r="J66"/>
  <c r="BI135"/>
  <c r="BH135"/>
  <c r="BG135"/>
  <c r="BF135"/>
  <c r="T135"/>
  <c r="T134"/>
  <c r="R135"/>
  <c r="R134"/>
  <c r="P135"/>
  <c r="P134"/>
  <c r="BK135"/>
  <c r="BK134"/>
  <c r="J134"/>
  <c r="J135"/>
  <c r="BE135"/>
  <c r="J65"/>
  <c r="BI132"/>
  <c r="BH132"/>
  <c r="BG132"/>
  <c r="BF132"/>
  <c r="T132"/>
  <c r="R132"/>
  <c r="P132"/>
  <c r="BK132"/>
  <c r="J132"/>
  <c r="BE132"/>
  <c r="BI129"/>
  <c r="BH129"/>
  <c r="BG129"/>
  <c r="BF129"/>
  <c r="T129"/>
  <c r="R129"/>
  <c r="P129"/>
  <c r="BK129"/>
  <c r="J129"/>
  <c r="BE129"/>
  <c r="BI127"/>
  <c r="BH127"/>
  <c r="BG127"/>
  <c r="BF127"/>
  <c r="T127"/>
  <c r="R127"/>
  <c r="P127"/>
  <c r="BK127"/>
  <c r="J127"/>
  <c r="BE127"/>
  <c r="BI125"/>
  <c r="BH125"/>
  <c r="BG125"/>
  <c r="BF125"/>
  <c r="T125"/>
  <c r="T124"/>
  <c r="R125"/>
  <c r="R124"/>
  <c r="P125"/>
  <c r="P124"/>
  <c r="BK125"/>
  <c r="BK124"/>
  <c r="J124"/>
  <c r="J125"/>
  <c r="BE125"/>
  <c r="J64"/>
  <c r="BI123"/>
  <c r="BH123"/>
  <c r="BG123"/>
  <c r="BF123"/>
  <c r="T123"/>
  <c r="R123"/>
  <c r="P123"/>
  <c r="BK123"/>
  <c r="J123"/>
  <c r="BE123"/>
  <c r="BI121"/>
  <c r="BH121"/>
  <c r="BG121"/>
  <c r="BF121"/>
  <c r="T121"/>
  <c r="R121"/>
  <c r="P121"/>
  <c r="BK121"/>
  <c r="J121"/>
  <c r="BE121"/>
  <c r="BI119"/>
  <c r="BH119"/>
  <c r="BG119"/>
  <c r="BF119"/>
  <c r="T119"/>
  <c r="T118"/>
  <c r="R119"/>
  <c r="R118"/>
  <c r="P119"/>
  <c r="P118"/>
  <c r="BK119"/>
  <c r="BK118"/>
  <c r="J118"/>
  <c r="J119"/>
  <c r="BE119"/>
  <c r="J63"/>
  <c r="BI117"/>
  <c r="BH117"/>
  <c r="BG117"/>
  <c r="BF117"/>
  <c r="T117"/>
  <c r="R117"/>
  <c r="P117"/>
  <c r="BK117"/>
  <c r="J117"/>
  <c r="BE117"/>
  <c r="BI116"/>
  <c r="BH116"/>
  <c r="BG116"/>
  <c r="BF116"/>
  <c r="T116"/>
  <c r="R116"/>
  <c r="P116"/>
  <c r="BK116"/>
  <c r="J116"/>
  <c r="BE116"/>
  <c r="BI114"/>
  <c r="BH114"/>
  <c r="BG114"/>
  <c r="BF114"/>
  <c r="T114"/>
  <c r="R114"/>
  <c r="P114"/>
  <c r="BK114"/>
  <c r="J114"/>
  <c r="BE114"/>
  <c r="BI111"/>
  <c r="BH111"/>
  <c r="BG111"/>
  <c r="BF111"/>
  <c r="T111"/>
  <c r="R111"/>
  <c r="P111"/>
  <c r="BK111"/>
  <c r="J111"/>
  <c r="BE111"/>
  <c r="BI109"/>
  <c r="BH109"/>
  <c r="BG109"/>
  <c r="BF109"/>
  <c r="T109"/>
  <c r="R109"/>
  <c r="P109"/>
  <c r="BK109"/>
  <c r="J109"/>
  <c r="BE109"/>
  <c r="BI106"/>
  <c r="BH106"/>
  <c r="BG106"/>
  <c r="BF106"/>
  <c r="T106"/>
  <c r="R106"/>
  <c r="P106"/>
  <c r="BK106"/>
  <c r="J106"/>
  <c r="BE106"/>
  <c r="BI101"/>
  <c r="BH101"/>
  <c r="BG101"/>
  <c r="BF101"/>
  <c r="T101"/>
  <c r="R101"/>
  <c r="P101"/>
  <c r="BK101"/>
  <c r="J101"/>
  <c r="BE101"/>
  <c r="BI99"/>
  <c r="BH99"/>
  <c r="BG99"/>
  <c r="BF99"/>
  <c r="T99"/>
  <c r="T98"/>
  <c r="R99"/>
  <c r="R98"/>
  <c r="P99"/>
  <c r="P98"/>
  <c r="BK99"/>
  <c r="BK98"/>
  <c r="J98"/>
  <c r="J99"/>
  <c r="BE99"/>
  <c r="J62"/>
  <c r="BI96"/>
  <c r="F37"/>
  <c i="1" r="BD56"/>
  <c i="3" r="BH96"/>
  <c r="F36"/>
  <c i="1" r="BC56"/>
  <c i="3" r="BG96"/>
  <c r="F35"/>
  <c i="1" r="BB56"/>
  <c i="3" r="BF96"/>
  <c r="J34"/>
  <c i="1" r="AW56"/>
  <c i="3" r="F34"/>
  <c i="1" r="BA56"/>
  <c i="3" r="T96"/>
  <c r="T95"/>
  <c r="T94"/>
  <c r="T93"/>
  <c r="R96"/>
  <c r="R95"/>
  <c r="R94"/>
  <c r="R93"/>
  <c r="P96"/>
  <c r="P95"/>
  <c r="P94"/>
  <c r="P93"/>
  <c i="1" r="AU56"/>
  <c i="3" r="BK96"/>
  <c r="BK95"/>
  <c r="J95"/>
  <c r="BK94"/>
  <c r="J94"/>
  <c r="BK93"/>
  <c r="J93"/>
  <c r="J59"/>
  <c r="J30"/>
  <c i="1" r="AG56"/>
  <c i="3" r="J96"/>
  <c r="BE96"/>
  <c r="J33"/>
  <c i="1" r="AV56"/>
  <c i="3" r="F33"/>
  <c i="1" r="AZ56"/>
  <c i="3" r="J61"/>
  <c r="J60"/>
  <c r="J90"/>
  <c r="J89"/>
  <c r="F89"/>
  <c r="F87"/>
  <c r="E85"/>
  <c r="J55"/>
  <c r="J54"/>
  <c r="F54"/>
  <c r="F52"/>
  <c r="E50"/>
  <c r="J39"/>
  <c r="J18"/>
  <c r="E18"/>
  <c r="F90"/>
  <c r="F55"/>
  <c r="J17"/>
  <c r="J12"/>
  <c r="J87"/>
  <c r="J52"/>
  <c r="E7"/>
  <c r="E83"/>
  <c r="E48"/>
  <c i="2" r="J35"/>
  <c r="J34"/>
  <c i="1" r="AY55"/>
  <c i="2" r="J33"/>
  <c i="1" r="AX55"/>
  <c i="2" r="BI84"/>
  <c r="BH84"/>
  <c r="BG84"/>
  <c r="BF84"/>
  <c r="T84"/>
  <c r="T83"/>
  <c r="R84"/>
  <c r="R83"/>
  <c r="P84"/>
  <c r="P83"/>
  <c r="BK84"/>
  <c r="BK83"/>
  <c r="J83"/>
  <c r="J84"/>
  <c r="BE84"/>
  <c r="J59"/>
  <c r="BI82"/>
  <c r="BH82"/>
  <c r="BG82"/>
  <c r="BF82"/>
  <c r="T82"/>
  <c r="T81"/>
  <c r="R82"/>
  <c r="R81"/>
  <c r="P82"/>
  <c r="P81"/>
  <c r="BK82"/>
  <c r="BK81"/>
  <c r="J81"/>
  <c r="J82"/>
  <c r="BE82"/>
  <c r="J58"/>
  <c r="BI80"/>
  <c r="F35"/>
  <c i="1" r="BD55"/>
  <c i="2" r="BH80"/>
  <c r="F34"/>
  <c i="1" r="BC55"/>
  <c i="2" r="BG80"/>
  <c r="F33"/>
  <c i="1" r="BB55"/>
  <c i="2" r="BF80"/>
  <c r="J32"/>
  <c i="1" r="AW55"/>
  <c i="2" r="F32"/>
  <c i="1" r="BA55"/>
  <c i="2" r="T80"/>
  <c r="T79"/>
  <c r="T78"/>
  <c r="T77"/>
  <c r="R80"/>
  <c r="R79"/>
  <c r="R78"/>
  <c r="R77"/>
  <c r="P80"/>
  <c r="P79"/>
  <c r="P78"/>
  <c r="P77"/>
  <c i="1" r="AU55"/>
  <c i="2" r="BK80"/>
  <c r="BK79"/>
  <c r="J79"/>
  <c r="BK78"/>
  <c r="J78"/>
  <c r="BK77"/>
  <c r="J77"/>
  <c r="J55"/>
  <c r="J28"/>
  <c i="1" r="AG55"/>
  <c i="2" r="J80"/>
  <c r="BE80"/>
  <c r="J31"/>
  <c i="1" r="AV55"/>
  <c i="2" r="F31"/>
  <c i="1" r="AZ55"/>
  <c i="2" r="J57"/>
  <c r="J56"/>
  <c r="J74"/>
  <c r="J73"/>
  <c r="F73"/>
  <c r="F71"/>
  <c r="E69"/>
  <c r="J51"/>
  <c r="J50"/>
  <c r="F50"/>
  <c r="F48"/>
  <c r="E46"/>
  <c r="J37"/>
  <c r="J16"/>
  <c r="E16"/>
  <c r="F74"/>
  <c r="F51"/>
  <c r="J15"/>
  <c r="J10"/>
  <c r="J71"/>
  <c r="J48"/>
  <c i="1" r="BD54"/>
  <c r="W33"/>
  <c r="BC54"/>
  <c r="W32"/>
  <c r="BB54"/>
  <c r="W31"/>
  <c r="BA54"/>
  <c r="W30"/>
  <c r="AZ54"/>
  <c r="W29"/>
  <c r="AY54"/>
  <c r="AX54"/>
  <c r="AW54"/>
  <c r="AK30"/>
  <c r="AV54"/>
  <c r="AK29"/>
  <c r="AU54"/>
  <c r="AT54"/>
  <c r="AS54"/>
  <c r="AG54"/>
  <c r="AK26"/>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<sst xmlns="http://schemas.openxmlformats.org/spreadsheetml/2006/main">
  <si>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</si>
  <si>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</si>
  <si>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</si>
  <si>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</si>
  <si>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</si>
  <si>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{eba7bb24-0710-4970-b30b-a9d1ed5f94b6}</t>
  </si>
  <si>
    <t>0,01</t>
  </si>
  <si>
    <t>21</t>
  </si>
  <si>
    <t>15</t>
  </si>
  <si>
    <t>REKAPITULACE STAVBY</t>
  </si>
  <si>
    <t xml:space="preserve">v ---  níže se nacházejí doplnkové a pomocné údaje k sestavám  --- v</t>
  </si>
  <si>
    <t>Návod na vyplnění</t>
  </si>
  <si>
    <t>0,001</t>
  </si>
  <si>
    <t>Kód:</t>
  </si>
  <si>
    <t>JERA1808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</si>
  <si>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</si>
  <si>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</si>
  <si>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sociálních zařízení ve 2.NP v objektu Gurťjevova 11,Ostrava - Zábřeh</t>
  </si>
  <si>
    <t>KSO:</t>
  </si>
  <si>
    <t>801</t>
  </si>
  <si>
    <t>CC-CZ:</t>
  </si>
  <si>
    <t>1</t>
  </si>
  <si>
    <t>Místo:</t>
  </si>
  <si>
    <t xml:space="preserve">Ostrava-Zábřeh </t>
  </si>
  <si>
    <t>Datum:</t>
  </si>
  <si>
    <t>8. 6. 2018</t>
  </si>
  <si>
    <t>CZ-CPV:</t>
  </si>
  <si>
    <t>50000000-5</t>
  </si>
  <si>
    <t>CZ-CPA:</t>
  </si>
  <si>
    <t>41</t>
  </si>
  <si>
    <t>Zadavatel:</t>
  </si>
  <si>
    <t>IČ:</t>
  </si>
  <si>
    <t>00845451</t>
  </si>
  <si>
    <t xml:space="preserve">Statutár.město Ostrava,Městský obvod Ostrava-Jih </t>
  </si>
  <si>
    <t>DIČ:</t>
  </si>
  <si>
    <t>CZ00845451</t>
  </si>
  <si>
    <t>Uchazeč:</t>
  </si>
  <si>
    <t>Vyplň údaj</t>
  </si>
  <si>
    <t>Projektant:</t>
  </si>
  <si>
    <t/>
  </si>
  <si>
    <t xml:space="preserve">Jorgos Jerakas </t>
  </si>
  <si>
    <t>True</t>
  </si>
  <si>
    <t>Zpracovatel:</t>
  </si>
  <si>
    <t>63307111</t>
  </si>
  <si>
    <t xml:space="preserve">Lenka Jerakasová </t>
  </si>
  <si>
    <t>CZ6760101040</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</si>
  <si>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</si>
  <si>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</si>
  <si>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</si>
  <si>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</si>
  <si>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</si>
  <si>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</si>
  <si>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</si>
  <si>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</si>
  <si>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</si>
  <si>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</si>
  <si>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</si>
  <si>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</si>
  <si>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</si>
  <si>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</si>
  <si>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</si>
  <si>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</si>
  <si>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</si>
  <si>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</si>
  <si>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</si>
  <si>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</si>
  <si>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</si>
  <si>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</si>
  <si>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</si>
  <si>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</si>
  <si>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</si>
  <si>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</si>
  <si>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</si>
  <si>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</si>
  <si>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</si>
  <si>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</si>
  <si>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</si>
  <si>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</si>
  <si>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</si>
  <si>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</si>
  <si>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</si>
  <si>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</si>
  <si>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</si>
  <si>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</si>
  <si>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</si>
  <si>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</si>
  <si>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</si>
  <si>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###NOINSERT###</t>
  </si>
  <si>
    <t>D.1.1.</t>
  </si>
  <si>
    <t xml:space="preserve">Oprava sociálních zařízení ve 2.NP  - Architektonicko-stavební řešení </t>
  </si>
  <si>
    <t>{6385644f-8220-46b8-8f5a-9660528df478}</t>
  </si>
  <si>
    <t>2</t>
  </si>
  <si>
    <t>D.1.4.</t>
  </si>
  <si>
    <t xml:space="preserve">Oprava sociálních zařízení ve 2.NP - Zdravotechnické instalace </t>
  </si>
  <si>
    <t>{19080d0e-32ae-4203-b919-bbcee1b691c0}</t>
  </si>
  <si>
    <t>D.1.4.3</t>
  </si>
  <si>
    <t xml:space="preserve">Oprava sociálních zařízení ve 2.NP - Silnoproudá elektrotechnika </t>
  </si>
  <si>
    <t>{b9daf387-e14d-4fa1-b98f-ae34afec8822}</t>
  </si>
  <si>
    <t>KRYCÍ LIST SOUPISU PRACÍ</t>
  </si>
  <si>
    <t>REKAPITULACE ČLENĚNÍ SOUPISU PRACÍ</t>
  </si>
  <si>
    <t>Kód dílu - Popis</t>
  </si>
  <si>
    <t>Cena celkem [CZK]</t>
  </si>
  <si>
    <t>-1</t>
  </si>
  <si>
    <t>VRN - Vedlejší rozpočtové náklady</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</si>
  <si>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</si>
  <si>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</si>
  <si>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</si>
  <si>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</si>
  <si>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</si>
  <si>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</si>
  <si>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</si>
  <si>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</si>
  <si>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</si>
  <si>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</si>
  <si>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</si>
  <si>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</si>
  <si>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</si>
  <si>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</si>
  <si>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</si>
  <si>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</si>
  <si>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</si>
  <si>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</si>
  <si>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</si>
  <si>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</si>
  <si>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</si>
  <si>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</si>
  <si>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3</t>
  </si>
  <si>
    <t>K</t>
  </si>
  <si>
    <t>034002000</t>
  </si>
  <si>
    <t xml:space="preserve">Zabezpečení staveniště a zařízení staveniště </t>
  </si>
  <si>
    <t>hod</t>
  </si>
  <si>
    <t>CS ÚRS 2018 01</t>
  </si>
  <si>
    <t>1024</t>
  </si>
  <si>
    <t>-141146840</t>
  </si>
  <si>
    <t>VRN4</t>
  </si>
  <si>
    <t>Inženýrská činnost</t>
  </si>
  <si>
    <t>045203000</t>
  </si>
  <si>
    <t>Kompletační činnost</t>
  </si>
  <si>
    <t>-1834960634</t>
  </si>
  <si>
    <t>VRN7</t>
  </si>
  <si>
    <t>Provozní vlivy</t>
  </si>
  <si>
    <t>071103000</t>
  </si>
  <si>
    <t>Provoz investora</t>
  </si>
  <si>
    <t>1909270603</t>
  </si>
  <si>
    <t>Objekt:</t>
  </si>
  <si>
    <t xml:space="preserve">D.1.1. - Oprava sociálních zařízení ve 2.NP  - Architektonicko-stavební řešení </t>
  </si>
  <si>
    <t>HSV - Práce a dodávky HSV</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</si>
  <si>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</si>
  <si>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</si>
  <si>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</si>
  <si>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</si>
  <si>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</si>
  <si>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</si>
  <si>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</si>
  <si>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</si>
  <si>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</si>
  <si>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</si>
  <si>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</si>
  <si>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</si>
  <si>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</si>
  <si>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HSV</t>
  </si>
  <si>
    <t>Práce a dodávky HSV</t>
  </si>
  <si>
    <t>4</t>
  </si>
  <si>
    <t>Vodorovné konstrukce</t>
  </si>
  <si>
    <t>411388531</t>
  </si>
  <si>
    <t>Zabetonování otvorů ve stropech nebo v klenbách včetně lešení, bednění, odbednění a výztuže (materiál v ceně) ve stropech železobetonových, tvárnicových a prefabrikovaných</t>
  </si>
  <si>
    <t>m3</t>
  </si>
  <si>
    <t>CS ÚRS 2019 01</t>
  </si>
  <si>
    <t>-151433101</t>
  </si>
  <si>
    <t>VV</t>
  </si>
  <si>
    <t>0,15*0,15*0,3*4</t>
  </si>
  <si>
    <t>6</t>
  </si>
  <si>
    <t>Úpravy povrchů, podlahy a osazování výplní</t>
  </si>
  <si>
    <t>611142001</t>
  </si>
  <si>
    <t>Potažení vnitřních ploch pletivem v ploše nebo pruzích, na plném podkladu sklovláknitým vtlačením do tmelu stropů</t>
  </si>
  <si>
    <t>m2</t>
  </si>
  <si>
    <t>68637489</t>
  </si>
  <si>
    <t>PSC</t>
  </si>
  <si>
    <t xml:space="preserve">Poznámka k souboru cen:_x000d_
1. V cenách -2001 jsou započteny i náklady na tmel._x000d_
</t>
  </si>
  <si>
    <t>611321341</t>
  </si>
  <si>
    <t>Omítka vápenocementová vnitřních ploch nanášená strojně dvouvrstvá, tloušťky jádrové omítky do 10 mm a tloušťky štuku do 3 mm štuková vodorovných konstrukcí stropů rovných</t>
  </si>
  <si>
    <t>-2051810420</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</si>
  <si>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</si>
  <si>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1,25*2,35*2</t>
  </si>
  <si>
    <t>3,2*2,35*2</t>
  </si>
  <si>
    <t>Součet</t>
  </si>
  <si>
    <t>612135001</t>
  </si>
  <si>
    <t>Vyrovnání nerovností podkladu vnitřních omítaných ploch maltou, tloušťky do 10 mm vápenocementovou stěn</t>
  </si>
  <si>
    <t>2039262821</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</si>
  <si>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</si>
  <si>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(2,35+2,35+3,05+2,5+3,2+2,35+2,35+5+3,2*2+2,35*2+2,35)*3,1</t>
  </si>
  <si>
    <t>612142001</t>
  </si>
  <si>
    <t>Potažení vnitřních ploch pletivem v ploše nebo pruzích, na plném podkladu sklovláknitým vtlačením do tmelu stěn</t>
  </si>
  <si>
    <t>-329169621</t>
  </si>
  <si>
    <t>612321141</t>
  </si>
  <si>
    <t>Omítka vápenocementová vnitřních ploch nanášená ručně dvouvrstvá, tloušťky jádrové omítky do 10 mm a tloušťky štuku do 3 mm štuková svislých konstrukcí stěn</t>
  </si>
  <si>
    <t>-291121655</t>
  </si>
  <si>
    <t>(2,35+2,35+3,05+2,5+3,2+2,35+2,35+5+3,2*2+2,35*2+2,35)*1,1</t>
  </si>
  <si>
    <t>7</t>
  </si>
  <si>
    <t>642942111</t>
  </si>
  <si>
    <t>Osazování zárubní nebo rámů kovových dveřních lisovaných nebo z úhelníků bez dveřních křídel, na cementovou maltu, plochy otvoru do 2,5 m2</t>
  </si>
  <si>
    <t>kus</t>
  </si>
  <si>
    <t>-1684263674</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</si>
  <si>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které se oceňují ve specifikaci._x000d_
</t>
  </si>
  <si>
    <t>8</t>
  </si>
  <si>
    <t>M</t>
  </si>
  <si>
    <t>55331143</t>
  </si>
  <si>
    <t>zárubeň ocelová pro běžné zdění hranatý profil 145 800 L/P</t>
  </si>
  <si>
    <t>1636764068</t>
  </si>
  <si>
    <t>9</t>
  </si>
  <si>
    <t>55331113</t>
  </si>
  <si>
    <t>zárubeň ocelová pro běžné zdění hranatý profil 110 600 L/P</t>
  </si>
  <si>
    <t>-2114335541</t>
  </si>
  <si>
    <t>Ostatní konstrukce a práce, bourání</t>
  </si>
  <si>
    <t>10</t>
  </si>
  <si>
    <t>952902021</t>
  </si>
  <si>
    <t>Čištění budov při provádění oprav a udržovacích prací podlah hladkých zametením</t>
  </si>
  <si>
    <t>1021414746</t>
  </si>
  <si>
    <t xml:space="preserve">Poznámka k souboru cen:_x000d_
1. Ceny jsou určeny pro oceňování konečného čištění po ukončení oprav a udržovacích prací před_x000d_
 předáním do užívání. Do výměry ploch se započítávají i plochy místností, schodišť a chodeb, kterými_x000d_
 se přepravuje materiál pro stavební práce._x000d_
2. Čištění vnějších ploch tlakovou vodou a tryskáním:pískem se oceňuje cenami souboru cen 629 99_x000d_
 -51 tohoto katalogu._x000d_
3. Množství jednotek čištěných ploch:_x000d_
 a) se určuje v m2 ploch místností a chodeb nebo jejich částí, kterými se dopravuje materiál_x000d_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parkety_x000d_
 apod. ). Povrch drsný je nerovný, zdrsněný, zvrásněný (např. betonový potěr, mozaiková dlažba,_x000d_
 palubky apod.)._x000d_
5. V cenách očištění schodišť jsou započteny náklady na očištění schodišťových stupňů a_x000d_
 schodišťového zábradlí. Plocha podest se započítává do plochy podlah._x000d_
6. V cenách čištění oken a balkonových dveří jsou započteny náklady na očištění rámu, parapetu,_x000d_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</si>
  <si>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11</t>
  </si>
  <si>
    <t>952902031</t>
  </si>
  <si>
    <t>Čištění budov při provádění oprav a udržovacích prací podlah hladkých omytím</t>
  </si>
  <si>
    <t>-595890920</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</si>
  <si>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</si>
  <si>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12</t>
  </si>
  <si>
    <t>972054141</t>
  </si>
  <si>
    <t>Vybourání otvorů ve stropech nebo klenbách železobetonových bez odstranění podlahy a násypu, plochy do 0,0225 m2, tl. do 150 mm</t>
  </si>
  <si>
    <t>-1872281250</t>
  </si>
  <si>
    <t>997</t>
  </si>
  <si>
    <t>Přesun sutě</t>
  </si>
  <si>
    <t>13</t>
  </si>
  <si>
    <t>997013211</t>
  </si>
  <si>
    <t>Vnitrostaveništní doprava suti a vybouraných hmot vodorovně do 50 m svisle ručně (nošením po schodech) pro budovy a haly výšky do 6 m</t>
  </si>
  <si>
    <t>t</t>
  </si>
  <si>
    <t>-819231781</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</si>
  <si>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</si>
  <si>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14</t>
  </si>
  <si>
    <t>997013501</t>
  </si>
  <si>
    <t>Odvoz suti a vybouraných hmot na skládku nebo meziskládku se složením, na vzdálenost do 1 km</t>
  </si>
  <si>
    <t>-115196267</t>
  </si>
  <si>
    <t xml:space="preserve">Poznámka k souboru cen:_x000d_
1. Délka odvozu suti je vzdálenost od místa naložení suti na dopravní prostředek až po místo_x000d_
 složení na určené skládce nebo meziskládce._x000d_
2. V ceně -3501 jsou započteny i náklady na složení suti na skládku nebo meziskládku._x000d_
3. Ceny jsou určeny pro odvoz suti na skládku nebo meziskládku jakýmkoliv způsobem silniční dopravy_x000d_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</si>
  <si>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</si>
  <si>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</si>
  <si>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930771837</t>
  </si>
  <si>
    <t>6,112*19 'Přepočtené koeficientem množství</t>
  </si>
  <si>
    <t>16</t>
  </si>
  <si>
    <t>997013831</t>
  </si>
  <si>
    <t>Poplatek za uložení stavebního odpadu na skládce (skládkovné) směsného</t>
  </si>
  <si>
    <t>273779972</t>
  </si>
  <si>
    <t xml:space="preserve">Poznámka k souboru cen:_x000d_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objektů._x000d_
</t>
  </si>
  <si>
    <t>998</t>
  </si>
  <si>
    <t>Přesun hmot</t>
  </si>
  <si>
    <t>17</t>
  </si>
  <si>
    <t>998011002</t>
  </si>
  <si>
    <t>Přesun hmot pro budovy občanské výstavby, bydlení, výrobu a služby s nosnou svislou konstrukcí zděnou z cihel, tvárnic nebo kamene vodorovná dopravní vzdálenost do 100 m pro budovy výšky přes 6 do 12 m</t>
  </si>
  <si>
    <t>-1162990300</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</si>
  <si>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</si>
  <si>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</si>
  <si>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</si>
  <si>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763</t>
  </si>
  <si>
    <t>Konstrukce suché výstavby</t>
  </si>
  <si>
    <t>18</t>
  </si>
  <si>
    <t>763164611</t>
  </si>
  <si>
    <t>Obklad ze sádrokartonových desek konstrukcí kovových včetně ochranných úhelníků ve tvaru U rozvinuté šíře do 0,6 m, opláštěný deskou standardní A, tl. 12,5 mm</t>
  </si>
  <si>
    <t>m</t>
  </si>
  <si>
    <t>-2047950353</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</si>
  <si>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</si>
  <si>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3,1*2</t>
  </si>
  <si>
    <t>766</t>
  </si>
  <si>
    <t>Konstrukce truhlářské</t>
  </si>
  <si>
    <t>19</t>
  </si>
  <si>
    <t>766660001</t>
  </si>
  <si>
    <t>Montáž dveřních křídel dřevěných nebo plastových otevíravých do ocelové zárubně povrchově upravených jednokřídlových, šířky do 800 mm</t>
  </si>
  <si>
    <t>CS ÚRS 2016 02</t>
  </si>
  <si>
    <t>-708142390</t>
  </si>
  <si>
    <t>20</t>
  </si>
  <si>
    <t>61162857</t>
  </si>
  <si>
    <t xml:space="preserve">dveře vnitřní foliované plné 1křídlové 80x197 cm,včetně kování </t>
  </si>
  <si>
    <t>32</t>
  </si>
  <si>
    <t>-2123249214</t>
  </si>
  <si>
    <t>61162851</t>
  </si>
  <si>
    <t xml:space="preserve">dveře vnitřní foliované plné 1křídlové 60x197 cm,včetně kování </t>
  </si>
  <si>
    <t>-2070038726</t>
  </si>
  <si>
    <t>22</t>
  </si>
  <si>
    <t>766660722</t>
  </si>
  <si>
    <t>Montáž dveřních doplňků dveřního kování zámku</t>
  </si>
  <si>
    <t>2037880945</t>
  </si>
  <si>
    <t xml:space="preserve">Poznámka k souboru cen:_x000d_
1. V ceně -0722 je započtena montáž zámku, zámkové vložky a osazení štítku s klikou._x000d_
</t>
  </si>
  <si>
    <t>23</t>
  </si>
  <si>
    <t>54925015</t>
  </si>
  <si>
    <t xml:space="preserve">zámek stavební zadlabací fabkový včetně vložky se 4 klíči </t>
  </si>
  <si>
    <t>264774146</t>
  </si>
  <si>
    <t>24</t>
  </si>
  <si>
    <t>54926043</t>
  </si>
  <si>
    <t>zámek stavební zadlabací WC</t>
  </si>
  <si>
    <t>-1821250584</t>
  </si>
  <si>
    <t>25</t>
  </si>
  <si>
    <t>54914610</t>
  </si>
  <si>
    <t>kování vrchní dveřní klika včetně rozet a montážního materiálu R BB nerez PK</t>
  </si>
  <si>
    <t>128616183</t>
  </si>
  <si>
    <t>26</t>
  </si>
  <si>
    <t>766695213</t>
  </si>
  <si>
    <t>Montáž ostatních truhlářských konstrukcí prahů dveří jednokřídlových, šířky přes 100 mm</t>
  </si>
  <si>
    <t>-373529165</t>
  </si>
  <si>
    <t xml:space="preserve">Poznámka k souboru cen:_x000d_
1. Cenami -8111 a -8112 se oceňuje montáž vrat oboru JKPOV 611._x000d_
2. Cenami -97 . . nelze oceňovat venkovní krycí lišty balkónových dveří; tato montáž se oceňuje cenou -1610._x000d_
</t>
  </si>
  <si>
    <t>27</t>
  </si>
  <si>
    <t>783113101</t>
  </si>
  <si>
    <t>Napouštěcí nátěr truhlářských konstrukcí jednonásobný syntetický</t>
  </si>
  <si>
    <t>745445411</t>
  </si>
  <si>
    <t>2*0,15*0,82*2</t>
  </si>
  <si>
    <t>0,15*0,62*2</t>
  </si>
  <si>
    <t>28</t>
  </si>
  <si>
    <t>783114101</t>
  </si>
  <si>
    <t>Základní nátěr truhlářských konstrukcí jednonásobný syntetický</t>
  </si>
  <si>
    <t>509378955</t>
  </si>
  <si>
    <t>29</t>
  </si>
  <si>
    <t>783118201</t>
  </si>
  <si>
    <t>Lakovací nátěr truhlářských konstrukcí jednonásobný syntetický</t>
  </si>
  <si>
    <t>1543407645</t>
  </si>
  <si>
    <t>30</t>
  </si>
  <si>
    <t>61187161</t>
  </si>
  <si>
    <t>práh dveřní dřevěný dubový tl 2cm dl 82cm š 15cm</t>
  </si>
  <si>
    <t>1533411778</t>
  </si>
  <si>
    <t>31</t>
  </si>
  <si>
    <t>61187121</t>
  </si>
  <si>
    <t>práh dveřní dřevěný dubový tl 2cm dl 62cm š 15cm</t>
  </si>
  <si>
    <t>429202142</t>
  </si>
  <si>
    <t>998766102</t>
  </si>
  <si>
    <t>Přesun hmot pro konstrukce truhlářské stanovený z hmotnosti přesunovaného materiálu vodorovná dopravní vzdálenost do 50 m v objektech výšky přes 6 do 12 m</t>
  </si>
  <si>
    <t>-288669647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</si>
  <si>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</si>
  <si>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</si>
  <si>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</si>
  <si>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33</t>
  </si>
  <si>
    <t>767641805</t>
  </si>
  <si>
    <t>Demontáž dveřních zárubní odřezáním od upevnění, plochy dveří přes 2,5 do 4,5 m2</t>
  </si>
  <si>
    <t>1841893087</t>
  </si>
  <si>
    <t>771</t>
  </si>
  <si>
    <t>Podlahy z dlaždic</t>
  </si>
  <si>
    <t>34</t>
  </si>
  <si>
    <t>771551810</t>
  </si>
  <si>
    <t>Demontáž podlah z dlaždic teracových kladených do malty</t>
  </si>
  <si>
    <t>1936101553</t>
  </si>
  <si>
    <t>7,08+1,01+1,81+7,28</t>
  </si>
  <si>
    <t>35</t>
  </si>
  <si>
    <t>771574131</t>
  </si>
  <si>
    <t>Montáž podlah z dlaždic keramických lepených flexibilním lepidlem režných nebo glazovaných protiskluzných nebo reliefovaných do 50 ks/ m2</t>
  </si>
  <si>
    <t>1374336964</t>
  </si>
  <si>
    <t>36</t>
  </si>
  <si>
    <t>771579191</t>
  </si>
  <si>
    <t>Montáž podlah z dlaždic keramických Příplatek k cenám za plochu do 5 m2 jednotlivě</t>
  </si>
  <si>
    <t>-511683329</t>
  </si>
  <si>
    <t>1,81+1,01</t>
  </si>
  <si>
    <t>37</t>
  </si>
  <si>
    <t>59761504</t>
  </si>
  <si>
    <t xml:space="preserve">dlažba keramická protiskluzová  25 x 25 x 8 cm</t>
  </si>
  <si>
    <t>-1199808603</t>
  </si>
  <si>
    <t>P</t>
  </si>
  <si>
    <t xml:space="preserve">Poznámka k položce:_x000d_
Budou dodány dlaždice keramické slinuté protiskluzové  ve dvou barevných odstínech dle výběru a požadavků investora .Velikost  250x250x8mm, I.jakost,minimální pořizovací cena 300,- Kč/m2. </t>
  </si>
  <si>
    <t>38</t>
  </si>
  <si>
    <t>771579192</t>
  </si>
  <si>
    <t>Montáž podlah z dlaždic keramických Příplatek k cenám za podlahy v omezeném prostoru</t>
  </si>
  <si>
    <t>-330409770</t>
  </si>
  <si>
    <t>39</t>
  </si>
  <si>
    <t>771579196.1</t>
  </si>
  <si>
    <t>Montáž podlah z dlaždic keramických Příplatek k cenám za dvousložkový spárovací tmel</t>
  </si>
  <si>
    <t>1584743675</t>
  </si>
  <si>
    <t>40</t>
  </si>
  <si>
    <t>771579197</t>
  </si>
  <si>
    <t>Montáž podlah z dlaždic keramických Příplatek k cenám za dvousložkové lepidlo</t>
  </si>
  <si>
    <t>-1423029770</t>
  </si>
  <si>
    <t>771990111</t>
  </si>
  <si>
    <t>Vyrovnání podkladní vrstvy samonivelační stěrkou tl. 4 mm, min. pevnosti 15 MPa</t>
  </si>
  <si>
    <t>-1807869661</t>
  </si>
  <si>
    <t>42</t>
  </si>
  <si>
    <t>998771102</t>
  </si>
  <si>
    <t>Přesun hmot pro podlahy z dlaždic stanovený z hmotnosti přesunovaného materiálu vodorovná dopravní vzdálenost do 50 m v objektech výšky přes 6 do 12 m</t>
  </si>
  <si>
    <t>-938684619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</si>
  <si>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</si>
  <si>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781</t>
  </si>
  <si>
    <t>Dokončovací práce - obklady</t>
  </si>
  <si>
    <t>43</t>
  </si>
  <si>
    <t>781411810</t>
  </si>
  <si>
    <t>Demontáž obkladů z obkladaček pórovinových kladených do malty</t>
  </si>
  <si>
    <t>1522146720</t>
  </si>
  <si>
    <t>27,16+7,8+5,68+24,01</t>
  </si>
  <si>
    <t>44</t>
  </si>
  <si>
    <t>781419197</t>
  </si>
  <si>
    <t>Montáž obkladů vnitřních stěn z obkladaček a dekorů (listel) pórovinových Příplatek k cenám obkladaček za spárování silikonem</t>
  </si>
  <si>
    <t>580399353</t>
  </si>
  <si>
    <t>45</t>
  </si>
  <si>
    <t>781474115</t>
  </si>
  <si>
    <t>Montáž obkladů vnitřních stěn z dlaždic keramických lepených flexibilním lepidlem režných nebo glazovaných hladkých přes 22 do 25 ks/m2</t>
  </si>
  <si>
    <t>-73762670</t>
  </si>
  <si>
    <t>46</t>
  </si>
  <si>
    <t>59761039</t>
  </si>
  <si>
    <t>obkládačky keramické koupelnové (bílé i barevné) přes 22 do 25 ks/m2</t>
  </si>
  <si>
    <t>1457559176</t>
  </si>
  <si>
    <t xml:space="preserve">Poznámka k položce:_x000d_
Budou dodány obklady ve dvou barevných odstínech dle výběru a požadavků investora .Obklad velikosti 200x250x6mm, I.jakost,minimální pořizovací cena 300,- Kč/m2. </t>
  </si>
  <si>
    <t>64,65*1,15 'Přepočtené koeficientem množství</t>
  </si>
  <si>
    <t>47</t>
  </si>
  <si>
    <t>781479192</t>
  </si>
  <si>
    <t>Montáž obkladů vnitřních stěn z dlaždic keramických Příplatek k cenám za obklady v omezeném prostoru</t>
  </si>
  <si>
    <t>-1622725806</t>
  </si>
  <si>
    <t>7,8+5,68</t>
  </si>
  <si>
    <t>48</t>
  </si>
  <si>
    <t>781479194</t>
  </si>
  <si>
    <t>Montáž obkladů vnitřních stěn z dlaždic keramických Příplatek k cenám za vyrovnání nerovného povrchu</t>
  </si>
  <si>
    <t>-696232869</t>
  </si>
  <si>
    <t>49</t>
  </si>
  <si>
    <t>781479196</t>
  </si>
  <si>
    <t>Montáž obkladů vnitřních stěn z dlaždic keramických Příplatek k cenám za dvousložkový spárovací tmel</t>
  </si>
  <si>
    <t>1716314892</t>
  </si>
  <si>
    <t>50</t>
  </si>
  <si>
    <t>781479197</t>
  </si>
  <si>
    <t>Montáž obkladů vnitřních stěn z dlaždic keramických Příplatek k cenám za dvousložkové lepidlo</t>
  </si>
  <si>
    <t>-93360266</t>
  </si>
  <si>
    <t>51</t>
  </si>
  <si>
    <t>781494111</t>
  </si>
  <si>
    <t>Ostatní prvky plastové profily ukončovací a dilatační lepené flexibilním lepidlem rohové</t>
  </si>
  <si>
    <t>-1981659082</t>
  </si>
  <si>
    <t xml:space="preserve">Poznámka k souboru cen:_x000d_
1. Množství měrných jednotek u ceny -5185 se stanoví podle počtu řezaných obkladaček, nezávisle na jejich velikosti._x000d_
2. Položkou -5185 lze ocenit provádění více řezů na jednom kusu obkladu._x000d_
</t>
  </si>
  <si>
    <t>52</t>
  </si>
  <si>
    <t>781494511</t>
  </si>
  <si>
    <t>Ostatní prvky plastové profily ukončovací a dilatační lepené flexibilním lepidlem ukončovací</t>
  </si>
  <si>
    <t>-2042729760</t>
  </si>
  <si>
    <t>53</t>
  </si>
  <si>
    <t>998781101</t>
  </si>
  <si>
    <t>Přesun hmot pro obklady keramické stanovený z hmotnosti přesunovaného materiálu vodorovná dopravní vzdálenost do 50 m v objektech výšky do 6 m</t>
  </si>
  <si>
    <t>-1274582517</t>
  </si>
  <si>
    <t>783</t>
  </si>
  <si>
    <t>Dokončovací práce - nátěry</t>
  </si>
  <si>
    <t>54</t>
  </si>
  <si>
    <t>783301313</t>
  </si>
  <si>
    <t>Příprava podkladu zámečnických konstrukcí před provedením nátěru odmaštění odmašťovačem ředidlovým</t>
  </si>
  <si>
    <t>1643008984</t>
  </si>
  <si>
    <t>55</t>
  </si>
  <si>
    <t>783314101</t>
  </si>
  <si>
    <t>Základní nátěr zámečnických konstrukcí jednonásobný syntetický</t>
  </si>
  <si>
    <t>475680823</t>
  </si>
  <si>
    <t>56</t>
  </si>
  <si>
    <t>783317101</t>
  </si>
  <si>
    <t>Krycí nátěr (email) zámečnických konstrukcí jednonásobný syntetický standardní</t>
  </si>
  <si>
    <t>-392323738</t>
  </si>
  <si>
    <t>784</t>
  </si>
  <si>
    <t>Dokončovací práce - malby a tapety</t>
  </si>
  <si>
    <t>57</t>
  </si>
  <si>
    <t>784121001</t>
  </si>
  <si>
    <t>Oškrabání malby v místnostech výšky do 3,80 m</t>
  </si>
  <si>
    <t>-2048030501</t>
  </si>
  <si>
    <t xml:space="preserve">Poznámka k souboru cen:_x000d_
1. Cenami souboru cen se oceňuje jakýkoli počet současně škrabaných vrstev barvy._x000d_
</t>
  </si>
  <si>
    <t xml:space="preserve">stěny </t>
  </si>
  <si>
    <t>13,21+3,12+14,94+4,29</t>
  </si>
  <si>
    <t xml:space="preserve">stropy </t>
  </si>
  <si>
    <t>7,08+1,81+1,01+7,28</t>
  </si>
  <si>
    <t>58</t>
  </si>
  <si>
    <t>784161501</t>
  </si>
  <si>
    <t>Celoplošné vyrovnání podkladu disperzní stěrkou, tloušťky do 3 mm vyhlazením v místnostech výšky do 3,80 m</t>
  </si>
  <si>
    <t>-368306232</t>
  </si>
  <si>
    <t>59</t>
  </si>
  <si>
    <t>784181101</t>
  </si>
  <si>
    <t>Penetrace podkladu jednonásobná základní akrylátová v místnostech výšky do 3,80 m</t>
  </si>
  <si>
    <t>947429410</t>
  </si>
  <si>
    <t>60</t>
  </si>
  <si>
    <t>784211101</t>
  </si>
  <si>
    <t>Malby z malířských směsí otěruvzdorných za mokra dvojnásobné, bílé za mokra otěruvzdorné výborně v místnostech výšky do 3,80 m</t>
  </si>
  <si>
    <t>-457775911</t>
  </si>
  <si>
    <t xml:space="preserve">D.1.4. - Oprava sociálních zařízení ve 2.NP - Zdravotechnické instalace </t>
  </si>
  <si>
    <t>9 - Ostatní konstrukce a práce, bourání</t>
  </si>
  <si>
    <t xml:space="preserve">    721 - Zdravotechnika - vnitřní kanalizace</t>
  </si>
  <si>
    <t xml:space="preserve">    722 - Zdravotechnika - vnitřní vodovod</t>
  </si>
  <si>
    <t xml:space="preserve">    725 - Zdravotechnika - zařizovací předměty</t>
  </si>
  <si>
    <t>974031142</t>
  </si>
  <si>
    <t>Vysekání rýh ve zdivu cihelném na maltu vápennou nebo vápenocementovou do hl. 70 mm a šířky do 70 mm</t>
  </si>
  <si>
    <t>18279060</t>
  </si>
  <si>
    <t>974031144</t>
  </si>
  <si>
    <t>Vysekání rýh ve zdivu cihelném na maltu vápennou nebo vápenocementovou do hl. 70 mm a šířky do 150 mm</t>
  </si>
  <si>
    <t>859048373</t>
  </si>
  <si>
    <t>974031164</t>
  </si>
  <si>
    <t>Vysekání rýh ve zdivu cihelném na maltu vápennou nebo vápenocementovou do hl. 150 mm a šířky do 150 mm</t>
  </si>
  <si>
    <t>-668643719</t>
  </si>
  <si>
    <t>612135101</t>
  </si>
  <si>
    <t>Hrubá výplň rýh maltou jakékoli šířky rýhy ve stěnách</t>
  </si>
  <si>
    <t>52690542</t>
  </si>
  <si>
    <t xml:space="preserve">Poznámka k souboru cen:_x000d_
1. V cenách nejsou započteny náklady na omítku rýh, tyto se ocení příšlušnými cenami tohoto_x000d_
 katalogu._x000d_
</t>
  </si>
  <si>
    <t>0,15*48</t>
  </si>
  <si>
    <t>0,07*5</t>
  </si>
  <si>
    <t>997013212</t>
  </si>
  <si>
    <t>Vnitrostaveništní doprava suti a vybouraných hmot vodorovně do 50 m svisle ručně (nošením po schodech) pro budovy a haly výšky přes 6 do 9 m</t>
  </si>
  <si>
    <t>1876416278</t>
  </si>
  <si>
    <t>162169427</t>
  </si>
  <si>
    <t>1642616986</t>
  </si>
  <si>
    <t>1,821*19 'Přepočtené koeficientem množství</t>
  </si>
  <si>
    <t>1565386174</t>
  </si>
  <si>
    <t>721</t>
  </si>
  <si>
    <t>Zdravotechnika - vnitřní kanalizace</t>
  </si>
  <si>
    <t>721140915</t>
  </si>
  <si>
    <t>Opravy odpadního potrubí litinového propojení dosavadního potrubí DN 100</t>
  </si>
  <si>
    <t>21680380</t>
  </si>
  <si>
    <t>721140925</t>
  </si>
  <si>
    <t>Opravy odpadního potrubí litinového krácení trub DN 100</t>
  </si>
  <si>
    <t>1003525761</t>
  </si>
  <si>
    <t>721170975</t>
  </si>
  <si>
    <t>Opravy odpadního potrubí plastového krácení trub DN 125</t>
  </si>
  <si>
    <t>1972007415</t>
  </si>
  <si>
    <t>721171808</t>
  </si>
  <si>
    <t>Demontáž potrubí z novodurových trub odpadních nebo připojovacích přes 75 do D 114</t>
  </si>
  <si>
    <t>-494796517</t>
  </si>
  <si>
    <t xml:space="preserve">Poznámka k souboru cen:_x000d_
1. Demontáž plstěných pásů se oceňuje cenami souboru cen 722 18-18 Demontáž plstěných pásů z trub, části B 02._x000d_
</t>
  </si>
  <si>
    <t>721171915</t>
  </si>
  <si>
    <t>Opravy odpadního potrubí plastového propojení dosavadního potrubí DN 110</t>
  </si>
  <si>
    <t>-1094787977</t>
  </si>
  <si>
    <t>721174024</t>
  </si>
  <si>
    <t>Potrubí z plastových trub polypropylenové odpadní (svislé) DN 70</t>
  </si>
  <si>
    <t>-1590201388</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</si>
  <si>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3. V cenách potrubí z polyetylenových trub jsou započteny náklady na montáž kotevních prvků, jejich dodání se oceňuje ve specifikaci._x000d_
</t>
  </si>
  <si>
    <t>721174025</t>
  </si>
  <si>
    <t>Potrubí z plastových trub polypropylenové odpadní (svislé) DN 100</t>
  </si>
  <si>
    <t>1920330423</t>
  </si>
  <si>
    <t>721174042</t>
  </si>
  <si>
    <t>Potrubí z plastových trub polypropylenové připojovací DN 40</t>
  </si>
  <si>
    <t>1676290968</t>
  </si>
  <si>
    <t>721174043</t>
  </si>
  <si>
    <t>Potrubí z plastových trub polypropylenové připojovací DN 50</t>
  </si>
  <si>
    <t>211519588</t>
  </si>
  <si>
    <t>721174045</t>
  </si>
  <si>
    <t>Potrubí z plastových trub polypropylenové připojovací DN 100</t>
  </si>
  <si>
    <t>392335682</t>
  </si>
  <si>
    <t>721194104</t>
  </si>
  <si>
    <t>Vyměření přípojek na potrubí vyvedení a upevnění odpadních výpustek DN 40</t>
  </si>
  <si>
    <t>329221367</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</si>
  <si>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</si>
  <si>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721194105</t>
  </si>
  <si>
    <t>Vyměření přípojek na potrubí vyvedení a upevnění odpadních výpustek DN 50</t>
  </si>
  <si>
    <t>-1066900329</t>
  </si>
  <si>
    <t>721194109</t>
  </si>
  <si>
    <t>Vyměření přípojek na potrubí vyvedení a upevnění odpadních výpustek DN 100</t>
  </si>
  <si>
    <t>1499323630</t>
  </si>
  <si>
    <t>721290111</t>
  </si>
  <si>
    <t>Zkouška těsnosti kanalizace v objektech vodou do DN 125</t>
  </si>
  <si>
    <t>349900744</t>
  </si>
  <si>
    <t xml:space="preserve">Poznámka k souboru cen:_x000d_
1. V ceně -0123 není započteno dodání média; jeho dodávka se oceňuje ve specifikaci._x000d_
</t>
  </si>
  <si>
    <t>721290123</t>
  </si>
  <si>
    <t>Zkouška těsnosti kanalizace v objektech kouřem do DN 300</t>
  </si>
  <si>
    <t>183694871</t>
  </si>
  <si>
    <t>721290822</t>
  </si>
  <si>
    <t>Vnitrostaveništní přemístění vybouraných (demontovaných) hmot vnitřní kanalizace vodorovně do 100 m v objektech výšky přes 6 do 12 m</t>
  </si>
  <si>
    <t>453513357</t>
  </si>
  <si>
    <t>998721102</t>
  </si>
  <si>
    <t>Přesun hmot pro vnitřní kanalizace stanovený z hmotnosti přesunovaného materiálu vodorovná dopravní vzdálenost do 50 m v objektech výšky přes 6 do 12 m</t>
  </si>
  <si>
    <t>-1632675219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</si>
  <si>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</si>
  <si>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</si>
  <si>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</si>
  <si>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722130236</t>
  </si>
  <si>
    <t>Potrubí z ocelových trubek pozinkovaných závitových svařovaných běžných DN 50</t>
  </si>
  <si>
    <t>183024105</t>
  </si>
  <si>
    <t>722130802</t>
  </si>
  <si>
    <t>Demontáž potrubí z ocelových trubek pozinkovaných závitových přes 25 do DN 40</t>
  </si>
  <si>
    <t>-80799570</t>
  </si>
  <si>
    <t>722130805</t>
  </si>
  <si>
    <t>Demontáž potrubí z ocelových trubek pozinkovaných závitových DN 80</t>
  </si>
  <si>
    <t>633279174</t>
  </si>
  <si>
    <t>722131931</t>
  </si>
  <si>
    <t>Opravy vodovodního potrubí z ocelových trubek pozinkovaných závitových propojení dosavadního potrubí DN 15</t>
  </si>
  <si>
    <t>-829261560</t>
  </si>
  <si>
    <t xml:space="preserve">Poznámka k souboru cen:_x000d_
1. Množství zpětné montáže závitového potrubí (ceny -1921 až -1929) se určí podle ustanovení kapitol 351 a 352 Všeobecných podmínek části A 02._x000d_
2. Ceny položek -0991 až -0996, -1942 až -1969 platí i pro opravy vodovodního potrubí z plastových trub._x000d_
</t>
  </si>
  <si>
    <t>722131935</t>
  </si>
  <si>
    <t>Opravy vodovodního potrubí z ocelových trubek pozinkovaných závitových propojení dosavadního potrubí DN 40</t>
  </si>
  <si>
    <t>985378583</t>
  </si>
  <si>
    <t>722131936</t>
  </si>
  <si>
    <t>Opravy vodovodního potrubí z ocelových trubek pozinkovaných závitových propojení dosavadního potrubí DN 50</t>
  </si>
  <si>
    <t>1147542607</t>
  </si>
  <si>
    <t>722174002</t>
  </si>
  <si>
    <t>Potrubí z plastových trubek z polypropylenu (PPR) svařovaných polyfuzně PN 16 (SDR 7,4) D 20 x 2,8</t>
  </si>
  <si>
    <t>-1190327239</t>
  </si>
  <si>
    <t xml:space="preserve">Poznámka k souboru cen:_x000d_
1. V cenách -4001 až -4088 jsou započteny náklady na montáž a dodávku potrubí a tvarovek._x000d_
</t>
  </si>
  <si>
    <t>722181221</t>
  </si>
  <si>
    <t>Ochrana potrubí termoizolačními trubicemi z pěnového polyetylenu PE přilepenými v příčných a podélných spojích, tloušťky izolace přes 6 do 9 mm, vnitřního průměru izolace DN do 22 mm</t>
  </si>
  <si>
    <t>-1430304338</t>
  </si>
  <si>
    <t xml:space="preserve">Poznámka k souboru cen:_x000d_
1. V cenách -1211 až -1256 jsou započteny i náklady na dodání tepelně izolačních trubic._x000d_
</t>
  </si>
  <si>
    <t>722181231</t>
  </si>
  <si>
    <t>Ochrana potrubí termoizolačními trubicemi z pěnového polyetylenu PE přilepenými v příčných a podélných spojích, tloušťky izolace přes 9 do 13 mm, vnitřního průměru izolace DN do 22 mm</t>
  </si>
  <si>
    <t>-1177784264</t>
  </si>
  <si>
    <t>722181234</t>
  </si>
  <si>
    <t>Ochrana potrubí termoizolačními trubicemi z pěnového polyetylenu PE přilepenými v příčných a podélných spojích, tloušťky izolace přes 9 do 13 mm, vnitřního průměru izolace DN přes 63 do 89 mm</t>
  </si>
  <si>
    <t>-1096767620</t>
  </si>
  <si>
    <t>722190401</t>
  </si>
  <si>
    <t>Zřízení přípojek na potrubí vyvedení a upevnění výpustek do DN 25</t>
  </si>
  <si>
    <t>-598354025</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</si>
  <si>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</si>
  <si>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722190901</t>
  </si>
  <si>
    <t>Opravy ostatní uzavření nebo otevření vodovodního potrubí při opravách včetně vypuštění a napuštění</t>
  </si>
  <si>
    <t>-1435430049</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</si>
  <si>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výpustkou._x000d_
2. Cenou nelze oceňovat uzavírání nebo otevírání potrubí, které odbočuje ze stoupacího potrubí a je opatřeno vlastním uzávěrem; tyto práce jsou započteny v cenách oprav (např. bytové uzávěry v instalačních šachtách)._x000d_
</t>
  </si>
  <si>
    <t>722220111</t>
  </si>
  <si>
    <t>Armatury s jedním závitem nástěnky pro výtokový ventil G 1/2</t>
  </si>
  <si>
    <t>-349075340</t>
  </si>
  <si>
    <t xml:space="preserve">Poznámka k souboru cen:_x000d_
1. Cenami -9101 až -9106 nelze oceňovat montáž nástěnek._x000d_
2. V cenách –0111 až -0122 je započteno i vyvedení a upevnění výpustek._x000d_
</t>
  </si>
  <si>
    <t>722220121</t>
  </si>
  <si>
    <t>Armatury s jedním závitem nástěnky pro baterii G 1/2</t>
  </si>
  <si>
    <t>pár</t>
  </si>
  <si>
    <t>1022988966</t>
  </si>
  <si>
    <t>722224115</t>
  </si>
  <si>
    <t>Armatury s jedním závitem kohouty plnicí a vypouštěcí PN 10 G 1/2</t>
  </si>
  <si>
    <t>-1062215876</t>
  </si>
  <si>
    <t>722231222</t>
  </si>
  <si>
    <t>Armatury se dvěma závity ventily pojistné k bojleru mosazné PN 6 do 100°C G 3/4</t>
  </si>
  <si>
    <t>202614455</t>
  </si>
  <si>
    <t>722232043</t>
  </si>
  <si>
    <t>Armatury se dvěma závity kulové kohouty PN 42 do 185 °C přímé vnitřní závit G 1/2</t>
  </si>
  <si>
    <t>932802052</t>
  </si>
  <si>
    <t>-608250194</t>
  </si>
  <si>
    <t>722239101</t>
  </si>
  <si>
    <t>Armatury se dvěma závity montáž vodovodních armatur se dvěma závity ostatních typů G 1/2</t>
  </si>
  <si>
    <t>-524412933</t>
  </si>
  <si>
    <t>55118680</t>
  </si>
  <si>
    <t>ventil zpětný závitový PN 10 do 110°C mosaz 1/2"</t>
  </si>
  <si>
    <t>1304408401</t>
  </si>
  <si>
    <t>722260812</t>
  </si>
  <si>
    <t>Demontáž vodoměrů závitových G 3/4</t>
  </si>
  <si>
    <t>-991252837</t>
  </si>
  <si>
    <t>722262212</t>
  </si>
  <si>
    <t>Vodoměry pro vodu do 40°C závitové horizontální jednovtokové suchoběžné G 1/2 x 110 mm Qn 1,5</t>
  </si>
  <si>
    <t>-1187615266</t>
  </si>
  <si>
    <t xml:space="preserve">Poznámka k souboru cen:_x000d_
1. Cenami nelze oceňovat montáže vodoměrů při zřizování vodovodních přípojek; tyto práce se oceňují cenami souboru cen 722 26- . 9 Oprava vodoměrů, části C 02._x000d_
</t>
  </si>
  <si>
    <t>722290226</t>
  </si>
  <si>
    <t>Zkoušky, proplach a desinfekce vodovodního potrubí zkoušky těsnosti vodovodního potrubí závitového do DN 50</t>
  </si>
  <si>
    <t>740237902</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</si>
  <si>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</si>
  <si>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722290229</t>
  </si>
  <si>
    <t>Zkoušky, proplach a desinfekce vodovodního potrubí zkoušky těsnosti vodovodního potrubí závitového přes DN 50 do DN 100</t>
  </si>
  <si>
    <t>-10604954</t>
  </si>
  <si>
    <t>722290234</t>
  </si>
  <si>
    <t>Zkoušky, proplach a desinfekce vodovodního potrubí proplach a desinfekce vodovodního potrubí do DN 80</t>
  </si>
  <si>
    <t>-711247992</t>
  </si>
  <si>
    <t>722290822</t>
  </si>
  <si>
    <t>Vnitrostaveništní přemístění vybouraných (demontovaných) hmot vnitřní vodovod vodorovně do 100 m v objektech výšky přes 6 do 12 m</t>
  </si>
  <si>
    <t>-1574050980</t>
  </si>
  <si>
    <t>998722101</t>
  </si>
  <si>
    <t>Přesun hmot pro vnitřní vodovod stanovený z hmotnosti přesunovaného materiálu vodorovná dopravní vzdálenost do 50 m v objektech výšky do 6 m</t>
  </si>
  <si>
    <t>2126623352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</si>
  <si>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</si>
  <si>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</si>
  <si>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</si>
  <si>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725110814</t>
  </si>
  <si>
    <t>Demontáž klozetů odsávacích nebo kombinačních</t>
  </si>
  <si>
    <t>soubor</t>
  </si>
  <si>
    <t>2003341898</t>
  </si>
  <si>
    <t>725111132</t>
  </si>
  <si>
    <t>Zařízení záchodů splachovače nádržkové plastové nízkopoložené nebo vysokopoložené</t>
  </si>
  <si>
    <t>1296337472</t>
  </si>
  <si>
    <t xml:space="preserve">Poznámka k souboru cen:_x000d_
1. V cenách -1351, -1361 není započten napájecí zdroj._x000d_
2. V cenách jsou započtená klozetová sedátka._x000d_
</t>
  </si>
  <si>
    <t>725112171</t>
  </si>
  <si>
    <t>Zařízení záchodů kombi klozety s hlubokým splachováním odpad vodorovný</t>
  </si>
  <si>
    <t>12169977</t>
  </si>
  <si>
    <t>7251121711</t>
  </si>
  <si>
    <t>Zařízení záchodů kombi klozety s hlubokým splachováním odpad svislý</t>
  </si>
  <si>
    <t>-745512194</t>
  </si>
  <si>
    <t>725121525</t>
  </si>
  <si>
    <t>Pisoárové záchodky keramické automatické s radarovým senzorem</t>
  </si>
  <si>
    <t>334238213</t>
  </si>
  <si>
    <t xml:space="preserve">Poznámka k souboru cen:_x000d_
1. V cenách –1001, -1521, -1525, -1529, -2002 není započten napájecí zdroj._x000d_
2. V cenách -1501 a -1502 není započten ventil na oplach pisoáru._x000d_
</t>
  </si>
  <si>
    <t>725210821</t>
  </si>
  <si>
    <t>Demontáž umyvadel bez výtokových armatur umyvadel</t>
  </si>
  <si>
    <t>-558916041</t>
  </si>
  <si>
    <t>725211602</t>
  </si>
  <si>
    <t>Umyvadla keramická bez výtokových armatur se zápachovou uzávěrkou připevněná na stěnu šrouby bílá bez sloupu nebo krytu na sifon 550 mm</t>
  </si>
  <si>
    <t>427557240</t>
  </si>
  <si>
    <t xml:space="preserve">Poznámka k souboru cen:_x000d_
1. V cenách -2101 a -2102 je započteno i dodání zápachové uzávěrky._x000d_
2. V cenách –4112-14, -4141-43, -4151-56, -4161-63, -4211, 21, 31, není započten napájecí zdroj_x000d_
3. V cenách -1651, -1656 a -1661, -1666 není započteno dodání skříňky._x000d_
</t>
  </si>
  <si>
    <t>725331111</t>
  </si>
  <si>
    <t>Výlevky bez výtokových armatur a splachovací nádrže keramické se sklopnou plastovou mřížkou 425 mm</t>
  </si>
  <si>
    <t>-808613994</t>
  </si>
  <si>
    <t>61</t>
  </si>
  <si>
    <t>725530823</t>
  </si>
  <si>
    <t>Demontáž elektrických zásobníkových ohřívačů vody tlakových od 50 do 200 l</t>
  </si>
  <si>
    <t>-527255659</t>
  </si>
  <si>
    <t>62</t>
  </si>
  <si>
    <t>7255321011</t>
  </si>
  <si>
    <t>Elektrické ohřívače průtokové pod umývadlo (příkon 3,5 kW)</t>
  </si>
  <si>
    <t>-1624737272</t>
  </si>
  <si>
    <t xml:space="preserve">Poznámka k souboru cen:_x000d_
1. V cenách -1101 až -2220 a -9201 až -9206 je započteno upevnění zásobníků na příčky tl. 15 cm, na zdi a na nosné konstrukce. Osazení nosné konstrukce se oceňuje cenami katalogu 800-767 Konstrukce zámečnické._x000d_
</t>
  </si>
  <si>
    <t>63</t>
  </si>
  <si>
    <t>725535212</t>
  </si>
  <si>
    <t>Elektrické ohřívače zásobníkové pojistné armatury pojistný ventil G 3/4</t>
  </si>
  <si>
    <t>708160556</t>
  </si>
  <si>
    <t>64</t>
  </si>
  <si>
    <t>725539203</t>
  </si>
  <si>
    <t xml:space="preserve">Elektrické ohřívače zásobníkové montáž tlakových ohřívačů závěsných (svislých nebo vodorovných) přes 50 do 80 l - Zpětná montáž </t>
  </si>
  <si>
    <t>1122348697</t>
  </si>
  <si>
    <t>65</t>
  </si>
  <si>
    <t>725590812</t>
  </si>
  <si>
    <t>Vnitrostaveništní přemístění vybouraných (demontovaných) hmot zařizovacích předmětů vodorovně do 100 m v objektech výšky přes 6 do 12 m</t>
  </si>
  <si>
    <t>158490099</t>
  </si>
  <si>
    <t>66</t>
  </si>
  <si>
    <t>725813111</t>
  </si>
  <si>
    <t>Ventily rohové bez připojovací trubičky nebo flexi hadičky G 1/2</t>
  </si>
  <si>
    <t>1844662683</t>
  </si>
  <si>
    <t>67</t>
  </si>
  <si>
    <t>725821312</t>
  </si>
  <si>
    <t>Baterie dřezové nástěnné pákové s otáčivým kulatým ústím a délkou ramínka 300 mm</t>
  </si>
  <si>
    <t>-1500336126</t>
  </si>
  <si>
    <t xml:space="preserve">Poznámka k souboru cen:_x000d_
1. V ceně -1422 není započten napájecí zdroj._x000d_
</t>
  </si>
  <si>
    <t>68</t>
  </si>
  <si>
    <t>725822611</t>
  </si>
  <si>
    <t>Baterie umyvadlové stojánkové pákové bez výpusti</t>
  </si>
  <si>
    <t>1496624092</t>
  </si>
  <si>
    <t xml:space="preserve">Poznámka k souboru cen:_x000d_
1. V cenách –2654, 56, -9101-9202 není započten napájecí zdroj._x000d_
</t>
  </si>
  <si>
    <t>69</t>
  </si>
  <si>
    <t>725861102</t>
  </si>
  <si>
    <t>Zápachové uzávěrky zařizovacích předmětů pro umyvadla DN 40</t>
  </si>
  <si>
    <t>1799429375</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</si>
  <si>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</si>
  <si>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70</t>
  </si>
  <si>
    <t>725865411</t>
  </si>
  <si>
    <t>Zápachové uzávěrky zařizovacích předmětů pro pisoáry DN 32/40</t>
  </si>
  <si>
    <t>421978207</t>
  </si>
  <si>
    <t>71</t>
  </si>
  <si>
    <t>998725102</t>
  </si>
  <si>
    <t>Přesun hmot pro zařizovací předměty stanovený z hmotnosti přesunovaného materiálu vodorovná dopravní vzdálenost do 50 m v objektech výšky přes 6 do 12 m</t>
  </si>
  <si>
    <t>71899009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</si>
  <si>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</si>
  <si>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 xml:space="preserve">D.1.4.3 - Oprava sociálních zařízení ve 2.NP - Silnoproudá elektrotechnika </t>
  </si>
  <si>
    <t>46551654</t>
  </si>
  <si>
    <t xml:space="preserve">Marek Seifert </t>
  </si>
  <si>
    <t>46551554</t>
  </si>
  <si>
    <t>CZ6805091172</t>
  </si>
  <si>
    <t xml:space="preserve">    741 - Elektroinstalace - silnoproud</t>
  </si>
  <si>
    <t>741</t>
  </si>
  <si>
    <t>Elektroinstalace - silnoproud</t>
  </si>
  <si>
    <t>741310001</t>
  </si>
  <si>
    <t>Montáž elektoinstalace celkem - viz samostaný výpis</t>
  </si>
  <si>
    <t>-1355581743</t>
  </si>
  <si>
    <t>35811077</t>
  </si>
  <si>
    <t>Dodávka elktroinstačního materiálu celkem - viz samostatný výpis</t>
  </si>
  <si>
    <t>680806879</t>
  </si>
  <si>
    <t>7413100011</t>
  </si>
  <si>
    <t>Montáž elektoinstalace -rozvodnic - viz samostaný výpis</t>
  </si>
  <si>
    <t>786887515</t>
  </si>
  <si>
    <t>358110771</t>
  </si>
  <si>
    <t>Dodávka elktroinstačního materiálu -rozvodnic - viz samostatný výpis</t>
  </si>
  <si>
    <t>-736310125</t>
  </si>
  <si>
    <t>741810001</t>
  </si>
  <si>
    <t>Zkoušky a prohlídky elektrických rozvodů a zařízení celková prohlídka a vyhotovení revizní zprávy pro objem montážních prací do 100 tis. Kč</t>
  </si>
  <si>
    <t>-441081978</t>
  </si>
  <si>
    <t xml:space="preserve">Poznámka k souboru cen:_x000d_
1. Ceny -0001 až -0011 jsou určeny pro objem montážních prací včetně všech nákladů._x000d_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</si>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</sst>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39" fillId="0" borderId="0" applyNumberFormat="0" applyFill="0" applyBorder="0" applyAlignment="0" applyProtection="0"/>
  </cellStyleXfs>
  <cellXfs count="35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6"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3" fillId="0" borderId="0" xfId="0" applyFont="1" applyAlignment="1">
      <alignment horizontal="left" vertical="center"/>
    </xf>
    <xf numFmtId="0" fontId="23" fillId="0" borderId="0" xfId="1" applyFont="1" applyAlignment="1">
      <alignment horizontal="center" vertical="center"/>
    </xf>
    <xf numFmtId="0" fontId="4"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4"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1" fillId="0" borderId="0" xfId="0" applyFont="1" applyAlignment="1">
      <alignment horizontal="left" vertical="top"/>
    </xf>
    <xf numFmtId="0" fontId="0" fillId="0" borderId="0" xfId="0" applyFont="1" applyAlignment="1">
      <alignment horizontal="left" vertical="top"/>
    </xf>
    <xf numFmtId="0" fontId="1" fillId="0" borderId="0" xfId="0" applyFont="1" applyAlignment="1" applyProtection="1">
      <alignment horizontal="left" vertical="top"/>
      <protection locked="0"/>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28" fillId="0" borderId="13" xfId="0" applyNumberFormat="1" applyFont="1" applyBorder="1" applyAlignment="1" applyProtection="1"/>
    <xf numFmtId="166" fontId="28" fillId="0" borderId="14" xfId="0" applyNumberFormat="1" applyFont="1" applyBorder="1" applyAlignment="1" applyProtection="1"/>
    <xf numFmtId="4" fontId="1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1" fillId="0" borderId="0" xfId="0" applyFont="1" applyAlignment="1">
      <alignment horizontal="left" vertical="center" wrapText="1"/>
    </xf>
    <xf numFmtId="0" fontId="1" fillId="0" borderId="0" xfId="0" applyFont="1" applyAlignment="1" applyProtection="1">
      <alignment horizontal="lef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29"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30"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1" fillId="0" borderId="23" xfId="0" applyFont="1" applyBorder="1" applyAlignment="1" applyProtection="1">
      <alignment horizontal="center" vertical="center"/>
    </xf>
    <xf numFmtId="49" fontId="31" fillId="0" borderId="23" xfId="0" applyNumberFormat="1" applyFont="1" applyBorder="1" applyAlignment="1" applyProtection="1">
      <alignment horizontal="left" vertical="center" wrapText="1"/>
    </xf>
    <xf numFmtId="0" fontId="31" fillId="0" borderId="23" xfId="0" applyFont="1" applyBorder="1" applyAlignment="1" applyProtection="1">
      <alignment horizontal="left" vertical="center" wrapText="1"/>
    </xf>
    <xf numFmtId="0" fontId="31" fillId="0" borderId="23" xfId="0" applyFont="1" applyBorder="1" applyAlignment="1" applyProtection="1">
      <alignment horizontal="center" vertical="center" wrapText="1"/>
    </xf>
    <xf numFmtId="167" fontId="31" fillId="0" borderId="23" xfId="0" applyNumberFormat="1" applyFont="1" applyBorder="1" applyAlignment="1" applyProtection="1">
      <alignment vertical="center"/>
    </xf>
    <xf numFmtId="4" fontId="31" fillId="2" borderId="23" xfId="0" applyNumberFormat="1" applyFont="1" applyFill="1" applyBorder="1" applyAlignment="1" applyProtection="1">
      <alignment vertical="center"/>
      <protection locked="0"/>
    </xf>
    <xf numFmtId="4" fontId="31" fillId="0" borderId="23" xfId="0" applyNumberFormat="1" applyFont="1" applyBorder="1" applyAlignment="1" applyProtection="1">
      <alignment vertical="center"/>
    </xf>
    <xf numFmtId="0" fontId="31" fillId="0" borderId="4" xfId="0" applyFont="1" applyBorder="1" applyAlignment="1">
      <alignment vertical="center"/>
    </xf>
    <xf numFmtId="0" fontId="31" fillId="2" borderId="15"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20"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2" fillId="0" borderId="24" xfId="0" applyFont="1" applyBorder="1" applyAlignment="1">
      <alignment vertical="center" wrapText="1"/>
    </xf>
    <xf numFmtId="0" fontId="32" fillId="0" borderId="25" xfId="0" applyFont="1" applyBorder="1" applyAlignment="1">
      <alignment vertical="center" wrapText="1"/>
    </xf>
    <xf numFmtId="0" fontId="32" fillId="0" borderId="26" xfId="0" applyFont="1" applyBorder="1" applyAlignment="1">
      <alignment vertical="center" wrapText="1"/>
    </xf>
    <xf numFmtId="0" fontId="32" fillId="0" borderId="27" xfId="0" applyFont="1" applyBorder="1" applyAlignment="1">
      <alignment horizontal="center" vertical="center" wrapText="1"/>
    </xf>
    <xf numFmtId="0" fontId="33" fillId="0" borderId="1"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27" xfId="0" applyFont="1" applyBorder="1" applyAlignment="1">
      <alignment vertical="center" wrapText="1"/>
    </xf>
    <xf numFmtId="0" fontId="34" fillId="0" borderId="29" xfId="0" applyFont="1" applyBorder="1" applyAlignment="1">
      <alignment horizontal="left" wrapText="1"/>
    </xf>
    <xf numFmtId="0" fontId="32" fillId="0" borderId="28" xfId="0" applyFont="1" applyBorder="1" applyAlignment="1">
      <alignment vertical="center" wrapText="1"/>
    </xf>
    <xf numFmtId="0" fontId="34" fillId="0" borderId="1" xfId="0" applyFont="1" applyBorder="1" applyAlignment="1">
      <alignment horizontal="left" vertical="center" wrapText="1"/>
    </xf>
    <xf numFmtId="0" fontId="35" fillId="0" borderId="1" xfId="0" applyFont="1" applyBorder="1" applyAlignment="1">
      <alignment horizontal="left" vertical="center" wrapText="1"/>
    </xf>
    <xf numFmtId="0" fontId="35" fillId="0" borderId="27" xfId="0" applyFont="1" applyBorder="1" applyAlignment="1">
      <alignment vertical="center" wrapText="1"/>
    </xf>
    <xf numFmtId="0" fontId="35" fillId="0" borderId="1" xfId="0" applyFont="1" applyBorder="1" applyAlignment="1">
      <alignment vertical="center" wrapText="1"/>
    </xf>
    <xf numFmtId="0" fontId="35" fillId="0" borderId="1" xfId="0" applyFont="1" applyBorder="1" applyAlignment="1">
      <alignment horizontal="left" vertical="center"/>
    </xf>
    <xf numFmtId="0" fontId="35" fillId="0" borderId="1" xfId="0" applyFont="1" applyBorder="1" applyAlignment="1">
      <alignment vertical="center"/>
    </xf>
    <xf numFmtId="49" fontId="35" fillId="0" borderId="1" xfId="0" applyNumberFormat="1" applyFont="1" applyBorder="1" applyAlignment="1">
      <alignment horizontal="left" vertical="center" wrapText="1"/>
    </xf>
    <xf numFmtId="49" fontId="35" fillId="0" borderId="1" xfId="0" applyNumberFormat="1" applyFont="1" applyBorder="1" applyAlignment="1">
      <alignment vertical="center" wrapText="1"/>
    </xf>
    <xf numFmtId="0" fontId="32" fillId="0" borderId="30" xfId="0" applyFont="1" applyBorder="1" applyAlignment="1">
      <alignment vertical="center" wrapText="1"/>
    </xf>
    <xf numFmtId="0" fontId="36" fillId="0" borderId="29" xfId="0" applyFont="1" applyBorder="1" applyAlignment="1">
      <alignment vertical="center" wrapText="1"/>
    </xf>
    <xf numFmtId="0" fontId="32" fillId="0" borderId="31" xfId="0" applyFont="1" applyBorder="1" applyAlignment="1">
      <alignment vertical="center" wrapText="1"/>
    </xf>
    <xf numFmtId="0" fontId="32" fillId="0" borderId="1" xfId="0" applyFont="1" applyBorder="1" applyAlignment="1">
      <alignment vertical="top"/>
    </xf>
    <xf numFmtId="0" fontId="32" fillId="0" borderId="0" xfId="0" applyFont="1" applyAlignment="1">
      <alignment vertical="top"/>
    </xf>
    <xf numFmtId="0" fontId="32" fillId="0" borderId="24" xfId="0" applyFont="1" applyBorder="1" applyAlignment="1">
      <alignment horizontal="left" vertical="center"/>
    </xf>
    <xf numFmtId="0" fontId="32" fillId="0" borderId="25" xfId="0" applyFont="1" applyBorder="1" applyAlignment="1">
      <alignment horizontal="left" vertical="center"/>
    </xf>
    <xf numFmtId="0" fontId="32" fillId="0" borderId="26" xfId="0" applyFont="1" applyBorder="1" applyAlignment="1">
      <alignment horizontal="left" vertical="center"/>
    </xf>
    <xf numFmtId="0" fontId="32" fillId="0" borderId="27" xfId="0" applyFont="1" applyBorder="1" applyAlignment="1">
      <alignment horizontal="left" vertical="center"/>
    </xf>
    <xf numFmtId="0" fontId="33" fillId="0" borderId="1" xfId="0" applyFont="1" applyBorder="1" applyAlignment="1">
      <alignment horizontal="center" vertical="center"/>
    </xf>
    <xf numFmtId="0" fontId="32" fillId="0" borderId="28" xfId="0" applyFont="1" applyBorder="1" applyAlignment="1">
      <alignment horizontal="left" vertical="center"/>
    </xf>
    <xf numFmtId="0" fontId="34" fillId="0" borderId="1" xfId="0" applyFont="1" applyBorder="1" applyAlignment="1">
      <alignment horizontal="left" vertical="center"/>
    </xf>
    <xf numFmtId="0" fontId="37" fillId="0" borderId="0" xfId="0" applyFont="1" applyAlignment="1">
      <alignment horizontal="left" vertical="center"/>
    </xf>
    <xf numFmtId="0" fontId="34" fillId="0" borderId="29" xfId="0" applyFont="1" applyBorder="1" applyAlignment="1">
      <alignment horizontal="left" vertical="center"/>
    </xf>
    <xf numFmtId="0" fontId="34" fillId="0" borderId="29" xfId="0" applyFont="1" applyBorder="1" applyAlignment="1">
      <alignment horizontal="center" vertical="center"/>
    </xf>
    <xf numFmtId="0" fontId="37" fillId="0" borderId="29" xfId="0" applyFont="1" applyBorder="1" applyAlignment="1">
      <alignment horizontal="left" vertical="center"/>
    </xf>
    <xf numFmtId="0" fontId="38" fillId="0" borderId="1" xfId="0" applyFont="1" applyBorder="1" applyAlignment="1">
      <alignment horizontal="left" vertical="center"/>
    </xf>
    <xf numFmtId="0" fontId="35" fillId="0" borderId="0" xfId="0" applyFont="1" applyAlignment="1">
      <alignment horizontal="left" vertical="center"/>
    </xf>
    <xf numFmtId="0" fontId="35" fillId="0" borderId="1" xfId="0" applyFont="1" applyBorder="1" applyAlignment="1">
      <alignment horizontal="center" vertical="center"/>
    </xf>
    <xf numFmtId="0" fontId="35" fillId="0" borderId="27" xfId="0" applyFont="1" applyBorder="1" applyAlignment="1">
      <alignment horizontal="left" vertical="center"/>
    </xf>
    <xf numFmtId="0" fontId="35" fillId="0" borderId="1" xfId="0" applyFont="1" applyFill="1" applyBorder="1" applyAlignment="1">
      <alignment horizontal="left" vertical="center"/>
    </xf>
    <xf numFmtId="0" fontId="35" fillId="0" borderId="1" xfId="0" applyFont="1" applyFill="1" applyBorder="1" applyAlignment="1">
      <alignment horizontal="center" vertical="center"/>
    </xf>
    <xf numFmtId="0" fontId="32" fillId="0" borderId="30" xfId="0" applyFont="1" applyBorder="1" applyAlignment="1">
      <alignment horizontal="left" vertical="center"/>
    </xf>
    <xf numFmtId="0" fontId="36" fillId="0" borderId="29" xfId="0" applyFont="1" applyBorder="1" applyAlignment="1">
      <alignment horizontal="left" vertical="center"/>
    </xf>
    <xf numFmtId="0" fontId="32" fillId="0" borderId="31" xfId="0" applyFont="1" applyBorder="1" applyAlignment="1">
      <alignment horizontal="left" vertical="center"/>
    </xf>
    <xf numFmtId="0" fontId="32" fillId="0" borderId="1" xfId="0" applyFont="1" applyBorder="1" applyAlignment="1">
      <alignment horizontal="left" vertical="center"/>
    </xf>
    <xf numFmtId="0" fontId="36" fillId="0" borderId="1" xfId="0" applyFont="1" applyBorder="1" applyAlignment="1">
      <alignment horizontal="left" vertical="center"/>
    </xf>
    <xf numFmtId="0" fontId="37" fillId="0" borderId="1" xfId="0" applyFont="1" applyBorder="1" applyAlignment="1">
      <alignment horizontal="left" vertical="center"/>
    </xf>
    <xf numFmtId="0" fontId="35" fillId="0" borderId="29" xfId="0" applyFont="1" applyBorder="1" applyAlignment="1">
      <alignment horizontal="left" vertical="center"/>
    </xf>
    <xf numFmtId="0" fontId="32" fillId="0" borderId="1" xfId="0" applyFont="1" applyBorder="1" applyAlignment="1">
      <alignment horizontal="left" vertical="center" wrapText="1"/>
    </xf>
    <xf numFmtId="0" fontId="35" fillId="0" borderId="1" xfId="0" applyFont="1" applyBorder="1" applyAlignment="1">
      <alignment horizontal="center" vertical="center" wrapText="1"/>
    </xf>
    <xf numFmtId="0" fontId="32" fillId="0" borderId="24" xfId="0" applyFont="1" applyBorder="1" applyAlignment="1">
      <alignment horizontal="left" vertical="center" wrapText="1"/>
    </xf>
    <xf numFmtId="0" fontId="32" fillId="0" borderId="25" xfId="0" applyFont="1" applyBorder="1" applyAlignment="1">
      <alignment horizontal="left" vertical="center" wrapText="1"/>
    </xf>
    <xf numFmtId="0" fontId="32" fillId="0" borderId="26" xfId="0" applyFont="1" applyBorder="1" applyAlignment="1">
      <alignment horizontal="left" vertical="center" wrapText="1"/>
    </xf>
    <xf numFmtId="0" fontId="32" fillId="0" borderId="27" xfId="0" applyFont="1" applyBorder="1" applyAlignment="1">
      <alignment horizontal="left" vertical="center" wrapText="1"/>
    </xf>
    <xf numFmtId="0" fontId="32"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35" fillId="0" borderId="28" xfId="0" applyFont="1" applyBorder="1" applyAlignment="1">
      <alignment horizontal="left" vertical="center"/>
    </xf>
    <xf numFmtId="0" fontId="35" fillId="0" borderId="30" xfId="0" applyFont="1" applyBorder="1" applyAlignment="1">
      <alignment horizontal="left" vertical="center" wrapText="1"/>
    </xf>
    <xf numFmtId="0" fontId="35" fillId="0" borderId="29" xfId="0" applyFont="1" applyBorder="1" applyAlignment="1">
      <alignment horizontal="left" vertical="center" wrapText="1"/>
    </xf>
    <xf numFmtId="0" fontId="35" fillId="0" borderId="31" xfId="0" applyFont="1" applyBorder="1" applyAlignment="1">
      <alignment horizontal="left" vertical="center" wrapText="1"/>
    </xf>
    <xf numFmtId="0" fontId="35" fillId="0" borderId="1" xfId="0" applyFont="1" applyBorder="1" applyAlignment="1">
      <alignment horizontal="left" vertical="top"/>
    </xf>
    <xf numFmtId="0" fontId="35" fillId="0" borderId="1" xfId="0" applyFont="1" applyBorder="1" applyAlignment="1">
      <alignment horizontal="center" vertical="top"/>
    </xf>
    <xf numFmtId="0" fontId="35" fillId="0" borderId="30" xfId="0" applyFont="1" applyBorder="1" applyAlignment="1">
      <alignment horizontal="left" vertical="center"/>
    </xf>
    <xf numFmtId="0" fontId="35" fillId="0" borderId="31" xfId="0" applyFont="1" applyBorder="1" applyAlignment="1">
      <alignment horizontal="left" vertical="center"/>
    </xf>
    <xf numFmtId="0" fontId="37" fillId="0" borderId="0" xfId="0" applyFont="1" applyAlignment="1">
      <alignment vertical="center"/>
    </xf>
    <xf numFmtId="0" fontId="34" fillId="0" borderId="1" xfId="0" applyFont="1" applyBorder="1" applyAlignment="1">
      <alignment vertical="center"/>
    </xf>
    <xf numFmtId="0" fontId="37" fillId="0" borderId="29" xfId="0" applyFont="1" applyBorder="1" applyAlignment="1">
      <alignment vertical="center"/>
    </xf>
    <xf numFmtId="0" fontId="34" fillId="0" borderId="29" xfId="0" applyFont="1" applyBorder="1" applyAlignment="1">
      <alignment vertical="center"/>
    </xf>
    <xf numFmtId="0" fontId="0" fillId="0" borderId="1" xfId="0" applyBorder="1" applyAlignment="1">
      <alignment vertical="top"/>
    </xf>
    <xf numFmtId="49" fontId="35" fillId="0" borderId="1" xfId="0" applyNumberFormat="1" applyFont="1" applyBorder="1" applyAlignment="1">
      <alignment horizontal="left" vertical="center"/>
    </xf>
    <xf numFmtId="0" fontId="0" fillId="0" borderId="29" xfId="0" applyBorder="1" applyAlignment="1">
      <alignment vertical="top"/>
    </xf>
    <xf numFmtId="0" fontId="34" fillId="0" borderId="29" xfId="0" applyFont="1" applyBorder="1" applyAlignment="1">
      <alignment horizontal="left"/>
    </xf>
    <xf numFmtId="0" fontId="37" fillId="0" borderId="29" xfId="0" applyFont="1" applyBorder="1" applyAlignment="1"/>
    <xf numFmtId="0" fontId="32" fillId="0" borderId="27" xfId="0" applyFont="1" applyBorder="1" applyAlignment="1">
      <alignment vertical="top"/>
    </xf>
    <xf numFmtId="0" fontId="32" fillId="0" borderId="28" xfId="0" applyFont="1" applyBorder="1" applyAlignment="1">
      <alignment vertical="top"/>
    </xf>
    <xf numFmtId="0" fontId="32" fillId="0" borderId="1" xfId="0" applyFont="1" applyBorder="1" applyAlignment="1">
      <alignment horizontal="center" vertical="center"/>
    </xf>
    <xf numFmtId="0" fontId="32" fillId="0" borderId="1" xfId="0" applyFont="1" applyBorder="1" applyAlignment="1">
      <alignment horizontal="left" vertical="top"/>
    </xf>
    <xf numFmtId="0" fontId="32" fillId="0" borderId="30" xfId="0" applyFont="1" applyBorder="1" applyAlignment="1">
      <alignment vertical="top"/>
    </xf>
    <xf numFmtId="0" fontId="32" fillId="0" borderId="29" xfId="0" applyFont="1" applyBorder="1" applyAlignment="1">
      <alignment vertical="top"/>
    </xf>
    <xf numFmtId="0" fontId="3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21</v>
      </c>
      <c r="AO7" s="21"/>
      <c r="AP7" s="21"/>
      <c r="AQ7" s="21"/>
      <c r="AR7" s="19"/>
      <c r="BE7" s="30"/>
      <c r="BS7" s="16" t="s">
        <v>6</v>
      </c>
    </row>
    <row r="8" ht="12" customHeight="1">
      <c r="B8" s="20"/>
      <c r="C8" s="21"/>
      <c r="D8" s="31"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24</v>
      </c>
      <c r="AL8" s="21"/>
      <c r="AM8" s="21"/>
      <c r="AN8" s="32" t="s">
        <v>25</v>
      </c>
      <c r="AO8" s="21"/>
      <c r="AP8" s="21"/>
      <c r="AQ8" s="21"/>
      <c r="AR8" s="19"/>
      <c r="BE8" s="30"/>
      <c r="BS8" s="16" t="s">
        <v>6</v>
      </c>
    </row>
    <row r="9" ht="29.28" customHeight="1">
      <c r="B9" s="20"/>
      <c r="C9" s="21"/>
      <c r="D9" s="25" t="s">
        <v>26</v>
      </c>
      <c r="E9" s="21"/>
      <c r="F9" s="21"/>
      <c r="G9" s="21"/>
      <c r="H9" s="21"/>
      <c r="I9" s="21"/>
      <c r="J9" s="21"/>
      <c r="K9" s="33" t="s">
        <v>27</v>
      </c>
      <c r="L9" s="21"/>
      <c r="M9" s="21"/>
      <c r="N9" s="21"/>
      <c r="O9" s="21"/>
      <c r="P9" s="21"/>
      <c r="Q9" s="21"/>
      <c r="R9" s="21"/>
      <c r="S9" s="21"/>
      <c r="T9" s="21"/>
      <c r="U9" s="21"/>
      <c r="V9" s="21"/>
      <c r="W9" s="21"/>
      <c r="X9" s="21"/>
      <c r="Y9" s="21"/>
      <c r="Z9" s="21"/>
      <c r="AA9" s="21"/>
      <c r="AB9" s="21"/>
      <c r="AC9" s="21"/>
      <c r="AD9" s="21"/>
      <c r="AE9" s="21"/>
      <c r="AF9" s="21"/>
      <c r="AG9" s="21"/>
      <c r="AH9" s="21"/>
      <c r="AI9" s="21"/>
      <c r="AJ9" s="21"/>
      <c r="AK9" s="25" t="s">
        <v>28</v>
      </c>
      <c r="AL9" s="21"/>
      <c r="AM9" s="21"/>
      <c r="AN9" s="33" t="s">
        <v>29</v>
      </c>
      <c r="AO9" s="21"/>
      <c r="AP9" s="21"/>
      <c r="AQ9" s="21"/>
      <c r="AR9" s="19"/>
      <c r="BE9" s="30"/>
      <c r="BS9" s="16" t="s">
        <v>6</v>
      </c>
    </row>
    <row r="10" ht="12" customHeight="1">
      <c r="B10" s="20"/>
      <c r="C10" s="21"/>
      <c r="D10" s="31" t="s">
        <v>30</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31</v>
      </c>
      <c r="AL10" s="21"/>
      <c r="AM10" s="21"/>
      <c r="AN10" s="26" t="s">
        <v>32</v>
      </c>
      <c r="AO10" s="21"/>
      <c r="AP10" s="21"/>
      <c r="AQ10" s="21"/>
      <c r="AR10" s="19"/>
      <c r="BE10" s="30"/>
      <c r="BS10" s="16" t="s">
        <v>6</v>
      </c>
    </row>
    <row r="11" ht="18.48" customHeight="1">
      <c r="B11" s="20"/>
      <c r="C11" s="21"/>
      <c r="D11" s="21"/>
      <c r="E11" s="26" t="s">
        <v>33</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34</v>
      </c>
      <c r="AL11" s="21"/>
      <c r="AM11" s="21"/>
      <c r="AN11" s="26" t="s">
        <v>35</v>
      </c>
      <c r="AO11" s="21"/>
      <c r="AP11" s="21"/>
      <c r="AQ11" s="21"/>
      <c r="AR11" s="19"/>
      <c r="BE11" s="30"/>
      <c r="BS11" s="16" t="s">
        <v>6</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ht="12" customHeight="1">
      <c r="B13" s="20"/>
      <c r="C13" s="21"/>
      <c r="D13" s="31" t="s">
        <v>36</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31</v>
      </c>
      <c r="AL13" s="21"/>
      <c r="AM13" s="21"/>
      <c r="AN13" s="34" t="s">
        <v>37</v>
      </c>
      <c r="AO13" s="21"/>
      <c r="AP13" s="21"/>
      <c r="AQ13" s="21"/>
      <c r="AR13" s="19"/>
      <c r="BE13" s="30"/>
      <c r="BS13" s="16" t="s">
        <v>6</v>
      </c>
    </row>
    <row r="14">
      <c r="B14" s="20"/>
      <c r="C14" s="21"/>
      <c r="D14" s="21"/>
      <c r="E14" s="34" t="s">
        <v>37</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1" t="s">
        <v>34</v>
      </c>
      <c r="AL14" s="21"/>
      <c r="AM14" s="21"/>
      <c r="AN14" s="34" t="s">
        <v>37</v>
      </c>
      <c r="AO14" s="21"/>
      <c r="AP14" s="21"/>
      <c r="AQ14" s="21"/>
      <c r="AR14" s="19"/>
      <c r="BE14" s="30"/>
      <c r="BS14" s="16" t="s">
        <v>6</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38</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31</v>
      </c>
      <c r="AL16" s="21"/>
      <c r="AM16" s="21"/>
      <c r="AN16" s="26" t="s">
        <v>39</v>
      </c>
      <c r="AO16" s="21"/>
      <c r="AP16" s="21"/>
      <c r="AQ16" s="21"/>
      <c r="AR16" s="19"/>
      <c r="BE16" s="30"/>
      <c r="BS16" s="16" t="s">
        <v>4</v>
      </c>
    </row>
    <row r="17" ht="18.48" customHeight="1">
      <c r="B17" s="20"/>
      <c r="C17" s="21"/>
      <c r="D17" s="21"/>
      <c r="E17" s="26" t="s">
        <v>40</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34</v>
      </c>
      <c r="AL17" s="21"/>
      <c r="AM17" s="21"/>
      <c r="AN17" s="26" t="s">
        <v>39</v>
      </c>
      <c r="AO17" s="21"/>
      <c r="AP17" s="21"/>
      <c r="AQ17" s="21"/>
      <c r="AR17" s="19"/>
      <c r="BE17" s="30"/>
      <c r="BS17" s="16" t="s">
        <v>41</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42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31</v>
      </c>
      <c r="AL19" s="21"/>
      <c r="AM19" s="21"/>
      <c r="AN19" s="26" t="s">
        <v>43</v>
      </c>
      <c r="AO19" s="21"/>
      <c r="AP19" s="21"/>
      <c r="AQ19" s="21"/>
      <c r="AR19" s="19"/>
      <c r="BE19" s="30"/>
      <c r="BS19" s="16" t="s">
        <v>6</v>
      </c>
    </row>
    <row r="20" ht="18.48" customHeight="1">
      <c r="B20" s="20"/>
      <c r="C20" s="21"/>
      <c r="D20" s="21"/>
      <c r="E20" s="26" t="s">
        <v>44</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34</v>
      </c>
      <c r="AL20" s="21"/>
      <c r="AM20" s="21"/>
      <c r="AN20" s="26" t="s">
        <v>45</v>
      </c>
      <c r="AO20" s="21"/>
      <c r="AP20" s="21"/>
      <c r="AQ20" s="21"/>
      <c r="AR20" s="19"/>
      <c r="BE20" s="30"/>
      <c r="BS20" s="16" t="s">
        <v>4</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46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45" customHeight="1">
      <c r="B23" s="20"/>
      <c r="C23" s="21"/>
      <c r="D23" s="21"/>
      <c r="E23" s="36" t="s">
        <v>47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1"/>
      <c r="AQ25" s="21"/>
      <c r="AR25" s="19"/>
      <c r="BE25" s="30"/>
    </row>
    <row r="26" s="1" customFormat="1" ht="25.92" customHeight="1">
      <c r="B26" s="38"/>
      <c r="C26" s="39"/>
      <c r="D26" s="40" t="s">
        <v>48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1" customFormat="1">
      <c r="B28" s="38"/>
      <c r="C28" s="39"/>
      <c r="D28" s="39"/>
      <c r="E28" s="39"/>
      <c r="F28" s="39"/>
      <c r="G28" s="39"/>
      <c r="H28" s="39"/>
      <c r="I28" s="39"/>
      <c r="J28" s="39"/>
      <c r="K28" s="39"/>
      <c r="L28" s="44" t="s">
        <v>49</v>
      </c>
      <c r="M28" s="44"/>
      <c r="N28" s="44"/>
      <c r="O28" s="44"/>
      <c r="P28" s="44"/>
      <c r="Q28" s="39"/>
      <c r="R28" s="39"/>
      <c r="S28" s="39"/>
      <c r="T28" s="39"/>
      <c r="U28" s="39"/>
      <c r="V28" s="39"/>
      <c r="W28" s="44" t="s">
        <v>50</v>
      </c>
      <c r="X28" s="44"/>
      <c r="Y28" s="44"/>
      <c r="Z28" s="44"/>
      <c r="AA28" s="44"/>
      <c r="AB28" s="44"/>
      <c r="AC28" s="44"/>
      <c r="AD28" s="44"/>
      <c r="AE28" s="44"/>
      <c r="AF28" s="39"/>
      <c r="AG28" s="39"/>
      <c r="AH28" s="39"/>
      <c r="AI28" s="39"/>
      <c r="AJ28" s="39"/>
      <c r="AK28" s="44" t="s">
        <v>51</v>
      </c>
      <c r="AL28" s="44"/>
      <c r="AM28" s="44"/>
      <c r="AN28" s="44"/>
      <c r="AO28" s="44"/>
      <c r="AP28" s="39"/>
      <c r="AQ28" s="39"/>
      <c r="AR28" s="43"/>
      <c r="BE28" s="30"/>
    </row>
    <row r="29" s="2" customFormat="1" ht="14.4" customHeight="1">
      <c r="B29" s="45"/>
      <c r="C29" s="46"/>
      <c r="D29" s="31" t="s">
        <v>52</v>
      </c>
      <c r="E29" s="46"/>
      <c r="F29" s="31" t="s">
        <v>53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0"/>
    </row>
    <row r="30" s="2" customFormat="1" ht="14.4" customHeight="1">
      <c r="B30" s="45"/>
      <c r="C30" s="46"/>
      <c r="D30" s="46"/>
      <c r="E30" s="46"/>
      <c r="F30" s="31" t="s">
        <v>54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0"/>
    </row>
    <row r="31" hidden="1" s="2" customFormat="1" ht="14.4" customHeight="1">
      <c r="B31" s="45"/>
      <c r="C31" s="46"/>
      <c r="D31" s="46"/>
      <c r="E31" s="46"/>
      <c r="F31" s="31" t="s">
        <v>55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0"/>
    </row>
    <row r="32" hidden="1" s="2" customFormat="1" ht="14.4" customHeight="1">
      <c r="B32" s="45"/>
      <c r="C32" s="46"/>
      <c r="D32" s="46"/>
      <c r="E32" s="46"/>
      <c r="F32" s="31" t="s">
        <v>56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0"/>
    </row>
    <row r="33" hidden="1" s="2" customFormat="1" ht="14.4" customHeight="1">
      <c r="B33" s="45"/>
      <c r="C33" s="46"/>
      <c r="D33" s="46"/>
      <c r="E33" s="46"/>
      <c r="F33" s="31" t="s">
        <v>57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0"/>
      <c r="D35" s="51" t="s">
        <v>58</v>
      </c>
      <c r="E35" s="52"/>
      <c r="F35" s="52"/>
      <c r="G35" s="52"/>
      <c r="H35" s="52"/>
      <c r="I35" s="52"/>
      <c r="J35" s="52"/>
      <c r="K35" s="52"/>
      <c r="L35" s="52"/>
      <c r="M35" s="52"/>
      <c r="N35" s="52"/>
      <c r="O35" s="52"/>
      <c r="P35" s="52"/>
      <c r="Q35" s="52"/>
      <c r="R35" s="52"/>
      <c r="S35" s="52"/>
      <c r="T35" s="53" t="s">
        <v>59</v>
      </c>
      <c r="U35" s="52"/>
      <c r="V35" s="52"/>
      <c r="W35" s="52"/>
      <c r="X35" s="54" t="s">
        <v>60</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2" t="s">
        <v>61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1" t="s">
        <v>13</v>
      </c>
      <c r="D44" s="39"/>
      <c r="E44" s="39"/>
      <c r="F44" s="39"/>
      <c r="G44" s="39"/>
      <c r="H44" s="39"/>
      <c r="I44" s="39"/>
      <c r="J44" s="39"/>
      <c r="K44" s="39"/>
      <c r="L44" s="39" t="str">
        <f>K5</f>
        <v>JERA1808</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Oprava sociálních zařízení ve 2.NP v objektu Gurťjevova 11,Ostrava - Zábřeh</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1" t="s">
        <v>22</v>
      </c>
      <c r="D47" s="39"/>
      <c r="E47" s="39"/>
      <c r="F47" s="39"/>
      <c r="G47" s="39"/>
      <c r="H47" s="39"/>
      <c r="I47" s="39"/>
      <c r="J47" s="39"/>
      <c r="K47" s="39"/>
      <c r="L47" s="66" t="str">
        <f>IF(K8="","",K8)</f>
        <v xml:space="preserve">Ostrava-Zábřeh </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67" t="str">
        <f>IF(AN8= "","",AN8)</f>
        <v>8. 6. 2018</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1" t="s">
        <v>30</v>
      </c>
      <c r="D49" s="39"/>
      <c r="E49" s="39"/>
      <c r="F49" s="39"/>
      <c r="G49" s="39"/>
      <c r="H49" s="39"/>
      <c r="I49" s="39"/>
      <c r="J49" s="39"/>
      <c r="K49" s="39"/>
      <c r="L49" s="39" t="str">
        <f>IF(E11= "","",E11)</f>
        <v xml:space="preserve">Statutár.město Ostrava,Městský obvod Ostrava-Jih </v>
      </c>
      <c r="M49" s="39"/>
      <c r="N49" s="39"/>
      <c r="O49" s="39"/>
      <c r="P49" s="39"/>
      <c r="Q49" s="39"/>
      <c r="R49" s="39"/>
      <c r="S49" s="39"/>
      <c r="T49" s="39"/>
      <c r="U49" s="39"/>
      <c r="V49" s="39"/>
      <c r="W49" s="39"/>
      <c r="X49" s="39"/>
      <c r="Y49" s="39"/>
      <c r="Z49" s="39"/>
      <c r="AA49" s="39"/>
      <c r="AB49" s="39"/>
      <c r="AC49" s="39"/>
      <c r="AD49" s="39"/>
      <c r="AE49" s="39"/>
      <c r="AF49" s="39"/>
      <c r="AG49" s="39"/>
      <c r="AH49" s="39"/>
      <c r="AI49" s="31" t="s">
        <v>38</v>
      </c>
      <c r="AJ49" s="39"/>
      <c r="AK49" s="39"/>
      <c r="AL49" s="39"/>
      <c r="AM49" s="68" t="str">
        <f>IF(E17="","",E17)</f>
        <v xml:space="preserve">Jorgos Jerakas </v>
      </c>
      <c r="AN49" s="39"/>
      <c r="AO49" s="39"/>
      <c r="AP49" s="39"/>
      <c r="AQ49" s="39"/>
      <c r="AR49" s="43"/>
      <c r="AS49" s="69" t="s">
        <v>62</v>
      </c>
      <c r="AT49" s="70"/>
      <c r="AU49" s="71"/>
      <c r="AV49" s="71"/>
      <c r="AW49" s="71"/>
      <c r="AX49" s="71"/>
      <c r="AY49" s="71"/>
      <c r="AZ49" s="71"/>
      <c r="BA49" s="71"/>
      <c r="BB49" s="71"/>
      <c r="BC49" s="71"/>
      <c r="BD49" s="72"/>
    </row>
    <row r="50" s="1" customFormat="1" ht="13.65" customHeight="1">
      <c r="B50" s="38"/>
      <c r="C50" s="31" t="s">
        <v>36</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42</v>
      </c>
      <c r="AJ50" s="39"/>
      <c r="AK50" s="39"/>
      <c r="AL50" s="39"/>
      <c r="AM50" s="68" t="str">
        <f>IF(E20="","",E20)</f>
        <v xml:space="preserve">Lenka Jerakasová </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63</v>
      </c>
      <c r="D52" s="82"/>
      <c r="E52" s="82"/>
      <c r="F52" s="82"/>
      <c r="G52" s="82"/>
      <c r="H52" s="83"/>
      <c r="I52" s="84" t="s">
        <v>64</v>
      </c>
      <c r="J52" s="82"/>
      <c r="K52" s="82"/>
      <c r="L52" s="82"/>
      <c r="M52" s="82"/>
      <c r="N52" s="82"/>
      <c r="O52" s="82"/>
      <c r="P52" s="82"/>
      <c r="Q52" s="82"/>
      <c r="R52" s="82"/>
      <c r="S52" s="82"/>
      <c r="T52" s="82"/>
      <c r="U52" s="82"/>
      <c r="V52" s="82"/>
      <c r="W52" s="82"/>
      <c r="X52" s="82"/>
      <c r="Y52" s="82"/>
      <c r="Z52" s="82"/>
      <c r="AA52" s="82"/>
      <c r="AB52" s="82"/>
      <c r="AC52" s="82"/>
      <c r="AD52" s="82"/>
      <c r="AE52" s="82"/>
      <c r="AF52" s="82"/>
      <c r="AG52" s="85" t="s">
        <v>65</v>
      </c>
      <c r="AH52" s="82"/>
      <c r="AI52" s="82"/>
      <c r="AJ52" s="82"/>
      <c r="AK52" s="82"/>
      <c r="AL52" s="82"/>
      <c r="AM52" s="82"/>
      <c r="AN52" s="84" t="s">
        <v>66</v>
      </c>
      <c r="AO52" s="82"/>
      <c r="AP52" s="82"/>
      <c r="AQ52" s="86" t="s">
        <v>67</v>
      </c>
      <c r="AR52" s="43"/>
      <c r="AS52" s="87" t="s">
        <v>68</v>
      </c>
      <c r="AT52" s="88" t="s">
        <v>69</v>
      </c>
      <c r="AU52" s="88" t="s">
        <v>70</v>
      </c>
      <c r="AV52" s="88" t="s">
        <v>71</v>
      </c>
      <c r="AW52" s="88" t="s">
        <v>72</v>
      </c>
      <c r="AX52" s="88" t="s">
        <v>73</v>
      </c>
      <c r="AY52" s="88" t="s">
        <v>74</v>
      </c>
      <c r="AZ52" s="88" t="s">
        <v>75</v>
      </c>
      <c r="BA52" s="88" t="s">
        <v>76</v>
      </c>
      <c r="BB52" s="88" t="s">
        <v>77</v>
      </c>
      <c r="BC52" s="88" t="s">
        <v>78</v>
      </c>
      <c r="BD52" s="89" t="s">
        <v>79</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0"/>
      <c r="AT53" s="91"/>
      <c r="AU53" s="91"/>
      <c r="AV53" s="91"/>
      <c r="AW53" s="91"/>
      <c r="AX53" s="91"/>
      <c r="AY53" s="91"/>
      <c r="AZ53" s="91"/>
      <c r="BA53" s="91"/>
      <c r="BB53" s="91"/>
      <c r="BC53" s="91"/>
      <c r="BD53" s="92"/>
    </row>
    <row r="54" s="4" customFormat="1" ht="32.4" customHeight="1">
      <c r="B54" s="93"/>
      <c r="C54" s="94" t="s">
        <v>80</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6">
        <f>ROUND(SUM(AG55:AG58),2)</f>
        <v>0</v>
      </c>
      <c r="AH54" s="96"/>
      <c r="AI54" s="96"/>
      <c r="AJ54" s="96"/>
      <c r="AK54" s="96"/>
      <c r="AL54" s="96"/>
      <c r="AM54" s="96"/>
      <c r="AN54" s="97">
        <f>SUM(AG54,AT54)</f>
        <v>0</v>
      </c>
      <c r="AO54" s="97"/>
      <c r="AP54" s="97"/>
      <c r="AQ54" s="98" t="s">
        <v>39</v>
      </c>
      <c r="AR54" s="99"/>
      <c r="AS54" s="100">
        <f>ROUND(SUM(AS55:AS58),2)</f>
        <v>0</v>
      </c>
      <c r="AT54" s="101">
        <f>ROUND(SUM(AV54:AW54),2)</f>
        <v>0</v>
      </c>
      <c r="AU54" s="102">
        <f>ROUND(SUM(AU55:AU58),5)</f>
        <v>0</v>
      </c>
      <c r="AV54" s="101">
        <f>ROUND(AZ54*L29,2)</f>
        <v>0</v>
      </c>
      <c r="AW54" s="101">
        <f>ROUND(BA54*L30,2)</f>
        <v>0</v>
      </c>
      <c r="AX54" s="101">
        <f>ROUND(BB54*L29,2)</f>
        <v>0</v>
      </c>
      <c r="AY54" s="101">
        <f>ROUND(BC54*L30,2)</f>
        <v>0</v>
      </c>
      <c r="AZ54" s="101">
        <f>ROUND(SUM(AZ55:AZ58),2)</f>
        <v>0</v>
      </c>
      <c r="BA54" s="101">
        <f>ROUND(SUM(BA55:BA58),2)</f>
        <v>0</v>
      </c>
      <c r="BB54" s="101">
        <f>ROUND(SUM(BB55:BB58),2)</f>
        <v>0</v>
      </c>
      <c r="BC54" s="101">
        <f>ROUND(SUM(BC55:BC58),2)</f>
        <v>0</v>
      </c>
      <c r="BD54" s="103">
        <f>ROUND(SUM(BD55:BD58),2)</f>
        <v>0</v>
      </c>
      <c r="BS54" s="104" t="s">
        <v>81</v>
      </c>
      <c r="BT54" s="104" t="s">
        <v>82</v>
      </c>
      <c r="BV54" s="104" t="s">
        <v>83</v>
      </c>
      <c r="BW54" s="104" t="s">
        <v>5</v>
      </c>
      <c r="BX54" s="104" t="s">
        <v>84</v>
      </c>
      <c r="CL54" s="104" t="s">
        <v>19</v>
      </c>
    </row>
    <row r="55" s="5" customFormat="1" ht="27" customHeight="1">
      <c r="A55" s="105" t="s">
        <v>85</v>
      </c>
      <c r="B55" s="106"/>
      <c r="C55" s="107"/>
      <c r="D55" s="108" t="s">
        <v>14</v>
      </c>
      <c r="E55" s="108"/>
      <c r="F55" s="108"/>
      <c r="G55" s="108"/>
      <c r="H55" s="108"/>
      <c r="I55" s="109"/>
      <c r="J55" s="108" t="s">
        <v>17</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'JERA1808 - Oprava sociáln...'!J28</f>
        <v>0</v>
      </c>
      <c r="AH55" s="109"/>
      <c r="AI55" s="109"/>
      <c r="AJ55" s="109"/>
      <c r="AK55" s="109"/>
      <c r="AL55" s="109"/>
      <c r="AM55" s="109"/>
      <c r="AN55" s="110">
        <f>SUM(AG55,AT55)</f>
        <v>0</v>
      </c>
      <c r="AO55" s="109"/>
      <c r="AP55" s="109"/>
      <c r="AQ55" s="111" t="s">
        <v>86</v>
      </c>
      <c r="AR55" s="112"/>
      <c r="AS55" s="113">
        <v>0</v>
      </c>
      <c r="AT55" s="114">
        <f>ROUND(SUM(AV55:AW55),2)</f>
        <v>0</v>
      </c>
      <c r="AU55" s="115">
        <f>'JERA1808 - Oprava sociáln...'!P77</f>
        <v>0</v>
      </c>
      <c r="AV55" s="114">
        <f>'JERA1808 - Oprava sociáln...'!J31</f>
        <v>0</v>
      </c>
      <c r="AW55" s="114">
        <f>'JERA1808 - Oprava sociáln...'!J32</f>
        <v>0</v>
      </c>
      <c r="AX55" s="114">
        <f>'JERA1808 - Oprava sociáln...'!J33</f>
        <v>0</v>
      </c>
      <c r="AY55" s="114">
        <f>'JERA1808 - Oprava sociáln...'!J34</f>
        <v>0</v>
      </c>
      <c r="AZ55" s="114">
        <f>'JERA1808 - Oprava sociáln...'!F31</f>
        <v>0</v>
      </c>
      <c r="BA55" s="114">
        <f>'JERA1808 - Oprava sociáln...'!F32</f>
        <v>0</v>
      </c>
      <c r="BB55" s="114">
        <f>'JERA1808 - Oprava sociáln...'!F33</f>
        <v>0</v>
      </c>
      <c r="BC55" s="114">
        <f>'JERA1808 - Oprava sociáln...'!F34</f>
        <v>0</v>
      </c>
      <c r="BD55" s="116">
        <f>'JERA1808 - Oprava sociáln...'!F35</f>
        <v>0</v>
      </c>
      <c r="BT55" s="117" t="s">
        <v>21</v>
      </c>
      <c r="BU55" s="117" t="s">
        <v>87</v>
      </c>
      <c r="BV55" s="117" t="s">
        <v>83</v>
      </c>
      <c r="BW55" s="117" t="s">
        <v>5</v>
      </c>
      <c r="BX55" s="117" t="s">
        <v>84</v>
      </c>
      <c r="CL55" s="117" t="s">
        <v>19</v>
      </c>
    </row>
    <row r="56" s="5" customFormat="1" ht="27" customHeight="1">
      <c r="A56" s="105" t="s">
        <v>85</v>
      </c>
      <c r="B56" s="106"/>
      <c r="C56" s="107"/>
      <c r="D56" s="108" t="s">
        <v>88</v>
      </c>
      <c r="E56" s="108"/>
      <c r="F56" s="108"/>
      <c r="G56" s="108"/>
      <c r="H56" s="108"/>
      <c r="I56" s="109"/>
      <c r="J56" s="108" t="s">
        <v>89</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'D.1.1. - Oprava sociálníc...'!J30</f>
        <v>0</v>
      </c>
      <c r="AH56" s="109"/>
      <c r="AI56" s="109"/>
      <c r="AJ56" s="109"/>
      <c r="AK56" s="109"/>
      <c r="AL56" s="109"/>
      <c r="AM56" s="109"/>
      <c r="AN56" s="110">
        <f>SUM(AG56,AT56)</f>
        <v>0</v>
      </c>
      <c r="AO56" s="109"/>
      <c r="AP56" s="109"/>
      <c r="AQ56" s="111" t="s">
        <v>86</v>
      </c>
      <c r="AR56" s="112"/>
      <c r="AS56" s="113">
        <v>0</v>
      </c>
      <c r="AT56" s="114">
        <f>ROUND(SUM(AV56:AW56),2)</f>
        <v>0</v>
      </c>
      <c r="AU56" s="115">
        <f>'D.1.1. - Oprava sociálníc...'!P93</f>
        <v>0</v>
      </c>
      <c r="AV56" s="114">
        <f>'D.1.1. - Oprava sociálníc...'!J33</f>
        <v>0</v>
      </c>
      <c r="AW56" s="114">
        <f>'D.1.1. - Oprava sociálníc...'!J34</f>
        <v>0</v>
      </c>
      <c r="AX56" s="114">
        <f>'D.1.1. - Oprava sociálníc...'!J35</f>
        <v>0</v>
      </c>
      <c r="AY56" s="114">
        <f>'D.1.1. - Oprava sociálníc...'!J36</f>
        <v>0</v>
      </c>
      <c r="AZ56" s="114">
        <f>'D.1.1. - Oprava sociálníc...'!F33</f>
        <v>0</v>
      </c>
      <c r="BA56" s="114">
        <f>'D.1.1. - Oprava sociálníc...'!F34</f>
        <v>0</v>
      </c>
      <c r="BB56" s="114">
        <f>'D.1.1. - Oprava sociálníc...'!F35</f>
        <v>0</v>
      </c>
      <c r="BC56" s="114">
        <f>'D.1.1. - Oprava sociálníc...'!F36</f>
        <v>0</v>
      </c>
      <c r="BD56" s="116">
        <f>'D.1.1. - Oprava sociálníc...'!F37</f>
        <v>0</v>
      </c>
      <c r="BT56" s="117" t="s">
        <v>21</v>
      </c>
      <c r="BV56" s="117" t="s">
        <v>83</v>
      </c>
      <c r="BW56" s="117" t="s">
        <v>90</v>
      </c>
      <c r="BX56" s="117" t="s">
        <v>5</v>
      </c>
      <c r="CL56" s="117" t="s">
        <v>19</v>
      </c>
      <c r="CM56" s="117" t="s">
        <v>91</v>
      </c>
    </row>
    <row r="57" s="5" customFormat="1" ht="27" customHeight="1">
      <c r="A57" s="105" t="s">
        <v>85</v>
      </c>
      <c r="B57" s="106"/>
      <c r="C57" s="107"/>
      <c r="D57" s="108" t="s">
        <v>92</v>
      </c>
      <c r="E57" s="108"/>
      <c r="F57" s="108"/>
      <c r="G57" s="108"/>
      <c r="H57" s="108"/>
      <c r="I57" s="109"/>
      <c r="J57" s="108" t="s">
        <v>93</v>
      </c>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10">
        <f>'D.1.4. - Oprava sociálníc...'!J30</f>
        <v>0</v>
      </c>
      <c r="AH57" s="109"/>
      <c r="AI57" s="109"/>
      <c r="AJ57" s="109"/>
      <c r="AK57" s="109"/>
      <c r="AL57" s="109"/>
      <c r="AM57" s="109"/>
      <c r="AN57" s="110">
        <f>SUM(AG57,AT57)</f>
        <v>0</v>
      </c>
      <c r="AO57" s="109"/>
      <c r="AP57" s="109"/>
      <c r="AQ57" s="111" t="s">
        <v>86</v>
      </c>
      <c r="AR57" s="112"/>
      <c r="AS57" s="113">
        <v>0</v>
      </c>
      <c r="AT57" s="114">
        <f>ROUND(SUM(AV57:AW57),2)</f>
        <v>0</v>
      </c>
      <c r="AU57" s="115">
        <f>'D.1.4. - Oprava sociálníc...'!P87</f>
        <v>0</v>
      </c>
      <c r="AV57" s="114">
        <f>'D.1.4. - Oprava sociálníc...'!J33</f>
        <v>0</v>
      </c>
      <c r="AW57" s="114">
        <f>'D.1.4. - Oprava sociálníc...'!J34</f>
        <v>0</v>
      </c>
      <c r="AX57" s="114">
        <f>'D.1.4. - Oprava sociálníc...'!J35</f>
        <v>0</v>
      </c>
      <c r="AY57" s="114">
        <f>'D.1.4. - Oprava sociálníc...'!J36</f>
        <v>0</v>
      </c>
      <c r="AZ57" s="114">
        <f>'D.1.4. - Oprava sociálníc...'!F33</f>
        <v>0</v>
      </c>
      <c r="BA57" s="114">
        <f>'D.1.4. - Oprava sociálníc...'!F34</f>
        <v>0</v>
      </c>
      <c r="BB57" s="114">
        <f>'D.1.4. - Oprava sociálníc...'!F35</f>
        <v>0</v>
      </c>
      <c r="BC57" s="114">
        <f>'D.1.4. - Oprava sociálníc...'!F36</f>
        <v>0</v>
      </c>
      <c r="BD57" s="116">
        <f>'D.1.4. - Oprava sociálníc...'!F37</f>
        <v>0</v>
      </c>
      <c r="BT57" s="117" t="s">
        <v>21</v>
      </c>
      <c r="BV57" s="117" t="s">
        <v>83</v>
      </c>
      <c r="BW57" s="117" t="s">
        <v>94</v>
      </c>
      <c r="BX57" s="117" t="s">
        <v>5</v>
      </c>
      <c r="CL57" s="117" t="s">
        <v>19</v>
      </c>
      <c r="CM57" s="117" t="s">
        <v>91</v>
      </c>
    </row>
    <row r="58" s="5" customFormat="1" ht="27" customHeight="1">
      <c r="A58" s="105" t="s">
        <v>85</v>
      </c>
      <c r="B58" s="106"/>
      <c r="C58" s="107"/>
      <c r="D58" s="108" t="s">
        <v>95</v>
      </c>
      <c r="E58" s="108"/>
      <c r="F58" s="108"/>
      <c r="G58" s="108"/>
      <c r="H58" s="108"/>
      <c r="I58" s="109"/>
      <c r="J58" s="108" t="s">
        <v>96</v>
      </c>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10">
        <f>'D.1.4.3 - Oprava sociální...'!J30</f>
        <v>0</v>
      </c>
      <c r="AH58" s="109"/>
      <c r="AI58" s="109"/>
      <c r="AJ58" s="109"/>
      <c r="AK58" s="109"/>
      <c r="AL58" s="109"/>
      <c r="AM58" s="109"/>
      <c r="AN58" s="110">
        <f>SUM(AG58,AT58)</f>
        <v>0</v>
      </c>
      <c r="AO58" s="109"/>
      <c r="AP58" s="109"/>
      <c r="AQ58" s="111" t="s">
        <v>86</v>
      </c>
      <c r="AR58" s="112"/>
      <c r="AS58" s="118">
        <v>0</v>
      </c>
      <c r="AT58" s="119">
        <f>ROUND(SUM(AV58:AW58),2)</f>
        <v>0</v>
      </c>
      <c r="AU58" s="120">
        <f>'D.1.4.3 - Oprava sociální...'!P81</f>
        <v>0</v>
      </c>
      <c r="AV58" s="119">
        <f>'D.1.4.3 - Oprava sociální...'!J33</f>
        <v>0</v>
      </c>
      <c r="AW58" s="119">
        <f>'D.1.4.3 - Oprava sociální...'!J34</f>
        <v>0</v>
      </c>
      <c r="AX58" s="119">
        <f>'D.1.4.3 - Oprava sociální...'!J35</f>
        <v>0</v>
      </c>
      <c r="AY58" s="119">
        <f>'D.1.4.3 - Oprava sociální...'!J36</f>
        <v>0</v>
      </c>
      <c r="AZ58" s="119">
        <f>'D.1.4.3 - Oprava sociální...'!F33</f>
        <v>0</v>
      </c>
      <c r="BA58" s="119">
        <f>'D.1.4.3 - Oprava sociální...'!F34</f>
        <v>0</v>
      </c>
      <c r="BB58" s="119">
        <f>'D.1.4.3 - Oprava sociální...'!F35</f>
        <v>0</v>
      </c>
      <c r="BC58" s="119">
        <f>'D.1.4.3 - Oprava sociální...'!F36</f>
        <v>0</v>
      </c>
      <c r="BD58" s="121">
        <f>'D.1.4.3 - Oprava sociální...'!F37</f>
        <v>0</v>
      </c>
      <c r="BT58" s="117" t="s">
        <v>21</v>
      </c>
      <c r="BV58" s="117" t="s">
        <v>83</v>
      </c>
      <c r="BW58" s="117" t="s">
        <v>97</v>
      </c>
      <c r="BX58" s="117" t="s">
        <v>5</v>
      </c>
      <c r="CL58" s="117" t="s">
        <v>19</v>
      </c>
      <c r="CM58" s="117" t="s">
        <v>91</v>
      </c>
    </row>
    <row r="59" s="1" customFormat="1" ht="30" customHeight="1">
      <c r="B59" s="38"/>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43"/>
    </row>
    <row r="60" s="1" customFormat="1" ht="6.96" customHeight="1">
      <c r="B60" s="57"/>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43"/>
    </row>
  </sheetData>
  <sheetProtection sheet="1" formatColumns="0" formatRows="0" objects="1" scenarios="1" spinCount="100000" saltValue="apIPahq9qeUQfnTuXH1hWCYBboIUFPLnycbkaKhd/ujc7Lr37Qse8LFNsewxnomzYsMyvPkkL2lPL65gCMWMSg==" hashValue="Nm4oZp/fwO8doVb3DhD0adpQ9iO/8zPM6fZnKcMKBM91o1RHcNftf8XPih5PHrJV5IQfQyGVC1z8k7SLGojScw=="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D56:H56"/>
    <mergeCell ref="J56:AF56"/>
    <mergeCell ref="D57:H57"/>
    <mergeCell ref="J57:AF57"/>
    <mergeCell ref="D58:H58"/>
    <mergeCell ref="J58:AF58"/>
  </mergeCells>
  <hyperlinks>
    <hyperlink ref="A55" location="'JERA1808 - Oprava sociáln...'!C2" display="/"/>
    <hyperlink ref="A56" location="'D.1.1. - Oprava sociálníc...'!C2" display="/"/>
    <hyperlink ref="A57" location="'D.1.4. - Oprava sociálníc...'!C2" display="/"/>
    <hyperlink ref="A58" location="'D.1.4.3 - Oprava sociální...'!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5</v>
      </c>
    </row>
    <row r="3" ht="6.96" customHeight="1">
      <c r="B3" s="123"/>
      <c r="C3" s="124"/>
      <c r="D3" s="124"/>
      <c r="E3" s="124"/>
      <c r="F3" s="124"/>
      <c r="G3" s="124"/>
      <c r="H3" s="124"/>
      <c r="I3" s="125"/>
      <c r="J3" s="124"/>
      <c r="K3" s="124"/>
      <c r="L3" s="19"/>
      <c r="AT3" s="16" t="s">
        <v>91</v>
      </c>
    </row>
    <row r="4" ht="24.96" customHeight="1">
      <c r="B4" s="19"/>
      <c r="D4" s="126" t="s">
        <v>98</v>
      </c>
      <c r="L4" s="19"/>
      <c r="M4" s="23" t="s">
        <v>10</v>
      </c>
      <c r="AT4" s="16" t="s">
        <v>4</v>
      </c>
    </row>
    <row r="5" ht="6.96" customHeight="1">
      <c r="B5" s="19"/>
      <c r="L5" s="19"/>
    </row>
    <row r="6" s="1" customFormat="1" ht="12" customHeight="1">
      <c r="B6" s="43"/>
      <c r="D6" s="127" t="s">
        <v>16</v>
      </c>
      <c r="I6" s="128"/>
      <c r="L6" s="43"/>
    </row>
    <row r="7" s="1" customFormat="1" ht="36.96" customHeight="1">
      <c r="B7" s="43"/>
      <c r="E7" s="129" t="s">
        <v>17</v>
      </c>
      <c r="F7" s="1"/>
      <c r="G7" s="1"/>
      <c r="H7" s="1"/>
      <c r="I7" s="128"/>
      <c r="L7" s="43"/>
    </row>
    <row r="8" s="1" customFormat="1">
      <c r="B8" s="43"/>
      <c r="I8" s="128"/>
      <c r="L8" s="43"/>
    </row>
    <row r="9" s="1" customFormat="1" ht="12" customHeight="1">
      <c r="B9" s="43"/>
      <c r="D9" s="127" t="s">
        <v>18</v>
      </c>
      <c r="F9" s="16" t="s">
        <v>19</v>
      </c>
      <c r="I9" s="130" t="s">
        <v>20</v>
      </c>
      <c r="J9" s="16" t="s">
        <v>21</v>
      </c>
      <c r="L9" s="43"/>
    </row>
    <row r="10" s="1" customFormat="1" ht="12" customHeight="1">
      <c r="B10" s="43"/>
      <c r="D10" s="127" t="s">
        <v>22</v>
      </c>
      <c r="F10" s="16" t="s">
        <v>23</v>
      </c>
      <c r="I10" s="130" t="s">
        <v>24</v>
      </c>
      <c r="J10" s="131" t="str">
        <f>'Rekapitulace stavby'!AN8</f>
        <v>8. 6. 2018</v>
      </c>
      <c r="L10" s="43"/>
    </row>
    <row r="11" s="1" customFormat="1" ht="21.84" customHeight="1">
      <c r="B11" s="43"/>
      <c r="D11" s="132" t="s">
        <v>26</v>
      </c>
      <c r="F11" s="133" t="s">
        <v>27</v>
      </c>
      <c r="I11" s="134" t="s">
        <v>28</v>
      </c>
      <c r="J11" s="133" t="s">
        <v>29</v>
      </c>
      <c r="L11" s="43"/>
    </row>
    <row r="12" s="1" customFormat="1" ht="12" customHeight="1">
      <c r="B12" s="43"/>
      <c r="D12" s="127" t="s">
        <v>30</v>
      </c>
      <c r="I12" s="130" t="s">
        <v>31</v>
      </c>
      <c r="J12" s="16" t="s">
        <v>32</v>
      </c>
      <c r="L12" s="43"/>
    </row>
    <row r="13" s="1" customFormat="1" ht="18" customHeight="1">
      <c r="B13" s="43"/>
      <c r="E13" s="16" t="s">
        <v>33</v>
      </c>
      <c r="I13" s="130" t="s">
        <v>34</v>
      </c>
      <c r="J13" s="16" t="s">
        <v>35</v>
      </c>
      <c r="L13" s="43"/>
    </row>
    <row r="14" s="1" customFormat="1" ht="6.96" customHeight="1">
      <c r="B14" s="43"/>
      <c r="I14" s="128"/>
      <c r="L14" s="43"/>
    </row>
    <row r="15" s="1" customFormat="1" ht="12" customHeight="1">
      <c r="B15" s="43"/>
      <c r="D15" s="127" t="s">
        <v>36</v>
      </c>
      <c r="I15" s="130" t="s">
        <v>31</v>
      </c>
      <c r="J15" s="32" t="str">
        <f>'Rekapitulace stavby'!AN13</f>
        <v>Vyplň údaj</v>
      </c>
      <c r="L15" s="43"/>
    </row>
    <row r="16" s="1" customFormat="1" ht="18" customHeight="1">
      <c r="B16" s="43"/>
      <c r="E16" s="32" t="str">
        <f>'Rekapitulace stavby'!E14</f>
        <v>Vyplň údaj</v>
      </c>
      <c r="F16" s="16"/>
      <c r="G16" s="16"/>
      <c r="H16" s="16"/>
      <c r="I16" s="130" t="s">
        <v>34</v>
      </c>
      <c r="J16" s="32" t="str">
        <f>'Rekapitulace stavby'!AN14</f>
        <v>Vyplň údaj</v>
      </c>
      <c r="L16" s="43"/>
    </row>
    <row r="17" s="1" customFormat="1" ht="6.96" customHeight="1">
      <c r="B17" s="43"/>
      <c r="I17" s="128"/>
      <c r="L17" s="43"/>
    </row>
    <row r="18" s="1" customFormat="1" ht="12" customHeight="1">
      <c r="B18" s="43"/>
      <c r="D18" s="127" t="s">
        <v>38</v>
      </c>
      <c r="I18" s="130" t="s">
        <v>31</v>
      </c>
      <c r="J18" s="16" t="s">
        <v>39</v>
      </c>
      <c r="L18" s="43"/>
    </row>
    <row r="19" s="1" customFormat="1" ht="18" customHeight="1">
      <c r="B19" s="43"/>
      <c r="E19" s="16" t="s">
        <v>40</v>
      </c>
      <c r="I19" s="130" t="s">
        <v>34</v>
      </c>
      <c r="J19" s="16" t="s">
        <v>39</v>
      </c>
      <c r="L19" s="43"/>
    </row>
    <row r="20" s="1" customFormat="1" ht="6.96" customHeight="1">
      <c r="B20" s="43"/>
      <c r="I20" s="128"/>
      <c r="L20" s="43"/>
    </row>
    <row r="21" s="1" customFormat="1" ht="12" customHeight="1">
      <c r="B21" s="43"/>
      <c r="D21" s="127" t="s">
        <v>42</v>
      </c>
      <c r="I21" s="130" t="s">
        <v>31</v>
      </c>
      <c r="J21" s="16" t="s">
        <v>43</v>
      </c>
      <c r="L21" s="43"/>
    </row>
    <row r="22" s="1" customFormat="1" ht="18" customHeight="1">
      <c r="B22" s="43"/>
      <c r="E22" s="16" t="s">
        <v>44</v>
      </c>
      <c r="I22" s="130" t="s">
        <v>34</v>
      </c>
      <c r="J22" s="16" t="s">
        <v>45</v>
      </c>
      <c r="L22" s="43"/>
    </row>
    <row r="23" s="1" customFormat="1" ht="6.96" customHeight="1">
      <c r="B23" s="43"/>
      <c r="I23" s="128"/>
      <c r="L23" s="43"/>
    </row>
    <row r="24" s="1" customFormat="1" ht="12" customHeight="1">
      <c r="B24" s="43"/>
      <c r="D24" s="127" t="s">
        <v>46</v>
      </c>
      <c r="I24" s="128"/>
      <c r="L24" s="43"/>
    </row>
    <row r="25" s="6" customFormat="1" ht="45" customHeight="1">
      <c r="B25" s="135"/>
      <c r="E25" s="136" t="s">
        <v>47</v>
      </c>
      <c r="F25" s="136"/>
      <c r="G25" s="136"/>
      <c r="H25" s="136"/>
      <c r="I25" s="137"/>
      <c r="L25" s="135"/>
    </row>
    <row r="26" s="1" customFormat="1" ht="6.96" customHeight="1">
      <c r="B26" s="43"/>
      <c r="I26" s="128"/>
      <c r="L26" s="43"/>
    </row>
    <row r="27" s="1" customFormat="1" ht="6.96" customHeight="1">
      <c r="B27" s="43"/>
      <c r="D27" s="71"/>
      <c r="E27" s="71"/>
      <c r="F27" s="71"/>
      <c r="G27" s="71"/>
      <c r="H27" s="71"/>
      <c r="I27" s="138"/>
      <c r="J27" s="71"/>
      <c r="K27" s="71"/>
      <c r="L27" s="43"/>
    </row>
    <row r="28" s="1" customFormat="1" ht="25.44" customHeight="1">
      <c r="B28" s="43"/>
      <c r="D28" s="139" t="s">
        <v>48</v>
      </c>
      <c r="I28" s="128"/>
      <c r="J28" s="140">
        <f>ROUND(J77, 2)</f>
        <v>0</v>
      </c>
      <c r="L28" s="43"/>
    </row>
    <row r="29" s="1" customFormat="1" ht="6.96" customHeight="1">
      <c r="B29" s="43"/>
      <c r="D29" s="71"/>
      <c r="E29" s="71"/>
      <c r="F29" s="71"/>
      <c r="G29" s="71"/>
      <c r="H29" s="71"/>
      <c r="I29" s="138"/>
      <c r="J29" s="71"/>
      <c r="K29" s="71"/>
      <c r="L29" s="43"/>
    </row>
    <row r="30" s="1" customFormat="1" ht="14.4" customHeight="1">
      <c r="B30" s="43"/>
      <c r="F30" s="141" t="s">
        <v>50</v>
      </c>
      <c r="I30" s="142" t="s">
        <v>49</v>
      </c>
      <c r="J30" s="141" t="s">
        <v>51</v>
      </c>
      <c r="L30" s="43"/>
    </row>
    <row r="31" s="1" customFormat="1" ht="14.4" customHeight="1">
      <c r="B31" s="43"/>
      <c r="D31" s="127" t="s">
        <v>52</v>
      </c>
      <c r="E31" s="127" t="s">
        <v>53</v>
      </c>
      <c r="F31" s="143">
        <f>ROUND((SUM(BE77:BE84)),  2)</f>
        <v>0</v>
      </c>
      <c r="I31" s="144">
        <v>0.20999999999999999</v>
      </c>
      <c r="J31" s="143">
        <f>ROUND(((SUM(BE77:BE84))*I31),  2)</f>
        <v>0</v>
      </c>
      <c r="L31" s="43"/>
    </row>
    <row r="32" s="1" customFormat="1" ht="14.4" customHeight="1">
      <c r="B32" s="43"/>
      <c r="E32" s="127" t="s">
        <v>54</v>
      </c>
      <c r="F32" s="143">
        <f>ROUND((SUM(BF77:BF84)),  2)</f>
        <v>0</v>
      </c>
      <c r="I32" s="144">
        <v>0.14999999999999999</v>
      </c>
      <c r="J32" s="143">
        <f>ROUND(((SUM(BF77:BF84))*I32),  2)</f>
        <v>0</v>
      </c>
      <c r="L32" s="43"/>
    </row>
    <row r="33" hidden="1" s="1" customFormat="1" ht="14.4" customHeight="1">
      <c r="B33" s="43"/>
      <c r="E33" s="127" t="s">
        <v>55</v>
      </c>
      <c r="F33" s="143">
        <f>ROUND((SUM(BG77:BG84)),  2)</f>
        <v>0</v>
      </c>
      <c r="I33" s="144">
        <v>0.20999999999999999</v>
      </c>
      <c r="J33" s="143">
        <f>0</f>
        <v>0</v>
      </c>
      <c r="L33" s="43"/>
    </row>
    <row r="34" hidden="1" s="1" customFormat="1" ht="14.4" customHeight="1">
      <c r="B34" s="43"/>
      <c r="E34" s="127" t="s">
        <v>56</v>
      </c>
      <c r="F34" s="143">
        <f>ROUND((SUM(BH77:BH84)),  2)</f>
        <v>0</v>
      </c>
      <c r="I34" s="144">
        <v>0.14999999999999999</v>
      </c>
      <c r="J34" s="143">
        <f>0</f>
        <v>0</v>
      </c>
      <c r="L34" s="43"/>
    </row>
    <row r="35" hidden="1" s="1" customFormat="1" ht="14.4" customHeight="1">
      <c r="B35" s="43"/>
      <c r="E35" s="127" t="s">
        <v>57</v>
      </c>
      <c r="F35" s="143">
        <f>ROUND((SUM(BI77:BI84)),  2)</f>
        <v>0</v>
      </c>
      <c r="I35" s="144">
        <v>0</v>
      </c>
      <c r="J35" s="143">
        <f>0</f>
        <v>0</v>
      </c>
      <c r="L35" s="43"/>
    </row>
    <row r="36" s="1" customFormat="1" ht="6.96" customHeight="1">
      <c r="B36" s="43"/>
      <c r="I36" s="128"/>
      <c r="L36" s="43"/>
    </row>
    <row r="37" s="1" customFormat="1" ht="25.44" customHeight="1">
      <c r="B37" s="43"/>
      <c r="C37" s="145"/>
      <c r="D37" s="146" t="s">
        <v>58</v>
      </c>
      <c r="E37" s="147"/>
      <c r="F37" s="147"/>
      <c r="G37" s="148" t="s">
        <v>59</v>
      </c>
      <c r="H37" s="149" t="s">
        <v>60</v>
      </c>
      <c r="I37" s="150"/>
      <c r="J37" s="151">
        <f>SUM(J28:J35)</f>
        <v>0</v>
      </c>
      <c r="K37" s="152"/>
      <c r="L37" s="43"/>
    </row>
    <row r="38" s="1" customFormat="1" ht="14.4" customHeight="1">
      <c r="B38" s="153"/>
      <c r="C38" s="154"/>
      <c r="D38" s="154"/>
      <c r="E38" s="154"/>
      <c r="F38" s="154"/>
      <c r="G38" s="154"/>
      <c r="H38" s="154"/>
      <c r="I38" s="155"/>
      <c r="J38" s="154"/>
      <c r="K38" s="154"/>
      <c r="L38" s="43"/>
    </row>
    <row r="42" s="1" customFormat="1" ht="6.96" customHeight="1">
      <c r="B42" s="156"/>
      <c r="C42" s="157"/>
      <c r="D42" s="157"/>
      <c r="E42" s="157"/>
      <c r="F42" s="157"/>
      <c r="G42" s="157"/>
      <c r="H42" s="157"/>
      <c r="I42" s="158"/>
      <c r="J42" s="157"/>
      <c r="K42" s="157"/>
      <c r="L42" s="43"/>
    </row>
    <row r="43" s="1" customFormat="1" ht="24.96" customHeight="1">
      <c r="B43" s="38"/>
      <c r="C43" s="22" t="s">
        <v>99</v>
      </c>
      <c r="D43" s="39"/>
      <c r="E43" s="39"/>
      <c r="F43" s="39"/>
      <c r="G43" s="39"/>
      <c r="H43" s="39"/>
      <c r="I43" s="128"/>
      <c r="J43" s="39"/>
      <c r="K43" s="39"/>
      <c r="L43" s="43"/>
    </row>
    <row r="44" s="1" customFormat="1" ht="6.96" customHeight="1">
      <c r="B44" s="38"/>
      <c r="C44" s="39"/>
      <c r="D44" s="39"/>
      <c r="E44" s="39"/>
      <c r="F44" s="39"/>
      <c r="G44" s="39"/>
      <c r="H44" s="39"/>
      <c r="I44" s="128"/>
      <c r="J44" s="39"/>
      <c r="K44" s="39"/>
      <c r="L44" s="43"/>
    </row>
    <row r="45" s="1" customFormat="1" ht="12" customHeight="1">
      <c r="B45" s="38"/>
      <c r="C45" s="31" t="s">
        <v>16</v>
      </c>
      <c r="D45" s="39"/>
      <c r="E45" s="39"/>
      <c r="F45" s="39"/>
      <c r="G45" s="39"/>
      <c r="H45" s="39"/>
      <c r="I45" s="128"/>
      <c r="J45" s="39"/>
      <c r="K45" s="39"/>
      <c r="L45" s="43"/>
    </row>
    <row r="46" s="1" customFormat="1" ht="16.5" customHeight="1">
      <c r="B46" s="38"/>
      <c r="C46" s="39"/>
      <c r="D46" s="39"/>
      <c r="E46" s="64" t="str">
        <f>E7</f>
        <v>Oprava sociálních zařízení ve 2.NP v objektu Gurťjevova 11,Ostrava - Zábřeh</v>
      </c>
      <c r="F46" s="39"/>
      <c r="G46" s="39"/>
      <c r="H46" s="39"/>
      <c r="I46" s="128"/>
      <c r="J46" s="39"/>
      <c r="K46" s="39"/>
      <c r="L46" s="43"/>
    </row>
    <row r="47" s="1" customFormat="1" ht="6.96" customHeight="1">
      <c r="B47" s="38"/>
      <c r="C47" s="39"/>
      <c r="D47" s="39"/>
      <c r="E47" s="39"/>
      <c r="F47" s="39"/>
      <c r="G47" s="39"/>
      <c r="H47" s="39"/>
      <c r="I47" s="128"/>
      <c r="J47" s="39"/>
      <c r="K47" s="39"/>
      <c r="L47" s="43"/>
    </row>
    <row r="48" s="1" customFormat="1" ht="12" customHeight="1">
      <c r="B48" s="38"/>
      <c r="C48" s="31" t="s">
        <v>22</v>
      </c>
      <c r="D48" s="39"/>
      <c r="E48" s="39"/>
      <c r="F48" s="26" t="str">
        <f>F10</f>
        <v xml:space="preserve">Ostrava-Zábřeh </v>
      </c>
      <c r="G48" s="39"/>
      <c r="H48" s="39"/>
      <c r="I48" s="130" t="s">
        <v>24</v>
      </c>
      <c r="J48" s="67" t="str">
        <f>IF(J10="","",J10)</f>
        <v>8. 6. 2018</v>
      </c>
      <c r="K48" s="39"/>
      <c r="L48" s="43"/>
    </row>
    <row r="49" s="1" customFormat="1" ht="6.96" customHeight="1">
      <c r="B49" s="38"/>
      <c r="C49" s="39"/>
      <c r="D49" s="39"/>
      <c r="E49" s="39"/>
      <c r="F49" s="39"/>
      <c r="G49" s="39"/>
      <c r="H49" s="39"/>
      <c r="I49" s="128"/>
      <c r="J49" s="39"/>
      <c r="K49" s="39"/>
      <c r="L49" s="43"/>
    </row>
    <row r="50" s="1" customFormat="1" ht="13.65" customHeight="1">
      <c r="B50" s="38"/>
      <c r="C50" s="31" t="s">
        <v>30</v>
      </c>
      <c r="D50" s="39"/>
      <c r="E50" s="39"/>
      <c r="F50" s="26" t="str">
        <f>E13</f>
        <v xml:space="preserve">Statutár.město Ostrava,Městský obvod Ostrava-Jih </v>
      </c>
      <c r="G50" s="39"/>
      <c r="H50" s="39"/>
      <c r="I50" s="130" t="s">
        <v>38</v>
      </c>
      <c r="J50" s="36" t="str">
        <f>E19</f>
        <v xml:space="preserve">Jorgos Jerakas </v>
      </c>
      <c r="K50" s="39"/>
      <c r="L50" s="43"/>
    </row>
    <row r="51" s="1" customFormat="1" ht="13.65" customHeight="1">
      <c r="B51" s="38"/>
      <c r="C51" s="31" t="s">
        <v>36</v>
      </c>
      <c r="D51" s="39"/>
      <c r="E51" s="39"/>
      <c r="F51" s="26" t="str">
        <f>IF(E16="","",E16)</f>
        <v>Vyplň údaj</v>
      </c>
      <c r="G51" s="39"/>
      <c r="H51" s="39"/>
      <c r="I51" s="130" t="s">
        <v>42</v>
      </c>
      <c r="J51" s="36" t="str">
        <f>E22</f>
        <v xml:space="preserve">Lenka Jerakasová </v>
      </c>
      <c r="K51" s="39"/>
      <c r="L51" s="43"/>
    </row>
    <row r="52" s="1" customFormat="1" ht="10.32" customHeight="1">
      <c r="B52" s="38"/>
      <c r="C52" s="39"/>
      <c r="D52" s="39"/>
      <c r="E52" s="39"/>
      <c r="F52" s="39"/>
      <c r="G52" s="39"/>
      <c r="H52" s="39"/>
      <c r="I52" s="128"/>
      <c r="J52" s="39"/>
      <c r="K52" s="39"/>
      <c r="L52" s="43"/>
    </row>
    <row r="53" s="1" customFormat="1" ht="29.28" customHeight="1">
      <c r="B53" s="38"/>
      <c r="C53" s="159" t="s">
        <v>100</v>
      </c>
      <c r="D53" s="160"/>
      <c r="E53" s="160"/>
      <c r="F53" s="160"/>
      <c r="G53" s="160"/>
      <c r="H53" s="160"/>
      <c r="I53" s="161"/>
      <c r="J53" s="162" t="s">
        <v>101</v>
      </c>
      <c r="K53" s="160"/>
      <c r="L53" s="43"/>
    </row>
    <row r="54" s="1" customFormat="1" ht="10.32" customHeight="1">
      <c r="B54" s="38"/>
      <c r="C54" s="39"/>
      <c r="D54" s="39"/>
      <c r="E54" s="39"/>
      <c r="F54" s="39"/>
      <c r="G54" s="39"/>
      <c r="H54" s="39"/>
      <c r="I54" s="128"/>
      <c r="J54" s="39"/>
      <c r="K54" s="39"/>
      <c r="L54" s="43"/>
    </row>
    <row r="55" s="1" customFormat="1" ht="22.8" customHeight="1">
      <c r="B55" s="38"/>
      <c r="C55" s="163" t="s">
        <v>80</v>
      </c>
      <c r="D55" s="39"/>
      <c r="E55" s="39"/>
      <c r="F55" s="39"/>
      <c r="G55" s="39"/>
      <c r="H55" s="39"/>
      <c r="I55" s="128"/>
      <c r="J55" s="97">
        <f>J77</f>
        <v>0</v>
      </c>
      <c r="K55" s="39"/>
      <c r="L55" s="43"/>
      <c r="AU55" s="16" t="s">
        <v>102</v>
      </c>
    </row>
    <row r="56" s="7" customFormat="1" ht="24.96" customHeight="1">
      <c r="B56" s="164"/>
      <c r="C56" s="165"/>
      <c r="D56" s="166" t="s">
        <v>103</v>
      </c>
      <c r="E56" s="167"/>
      <c r="F56" s="167"/>
      <c r="G56" s="167"/>
      <c r="H56" s="167"/>
      <c r="I56" s="168"/>
      <c r="J56" s="169">
        <f>J78</f>
        <v>0</v>
      </c>
      <c r="K56" s="165"/>
      <c r="L56" s="170"/>
    </row>
    <row r="57" s="8" customFormat="1" ht="19.92" customHeight="1">
      <c r="B57" s="171"/>
      <c r="C57" s="172"/>
      <c r="D57" s="173" t="s">
        <v>104</v>
      </c>
      <c r="E57" s="174"/>
      <c r="F57" s="174"/>
      <c r="G57" s="174"/>
      <c r="H57" s="174"/>
      <c r="I57" s="175"/>
      <c r="J57" s="176">
        <f>J79</f>
        <v>0</v>
      </c>
      <c r="K57" s="172"/>
      <c r="L57" s="177"/>
    </row>
    <row r="58" s="8" customFormat="1" ht="19.92" customHeight="1">
      <c r="B58" s="171"/>
      <c r="C58" s="172"/>
      <c r="D58" s="173" t="s">
        <v>105</v>
      </c>
      <c r="E58" s="174"/>
      <c r="F58" s="174"/>
      <c r="G58" s="174"/>
      <c r="H58" s="174"/>
      <c r="I58" s="175"/>
      <c r="J58" s="176">
        <f>J81</f>
        <v>0</v>
      </c>
      <c r="K58" s="172"/>
      <c r="L58" s="177"/>
    </row>
    <row r="59" s="8" customFormat="1" ht="19.92" customHeight="1">
      <c r="B59" s="171"/>
      <c r="C59" s="172"/>
      <c r="D59" s="173" t="s">
        <v>106</v>
      </c>
      <c r="E59" s="174"/>
      <c r="F59" s="174"/>
      <c r="G59" s="174"/>
      <c r="H59" s="174"/>
      <c r="I59" s="175"/>
      <c r="J59" s="176">
        <f>J83</f>
        <v>0</v>
      </c>
      <c r="K59" s="172"/>
      <c r="L59" s="177"/>
    </row>
    <row r="60" s="1" customFormat="1" ht="21.84" customHeight="1">
      <c r="B60" s="38"/>
      <c r="C60" s="39"/>
      <c r="D60" s="39"/>
      <c r="E60" s="39"/>
      <c r="F60" s="39"/>
      <c r="G60" s="39"/>
      <c r="H60" s="39"/>
      <c r="I60" s="128"/>
      <c r="J60" s="39"/>
      <c r="K60" s="39"/>
      <c r="L60" s="43"/>
    </row>
    <row r="61" s="1" customFormat="1" ht="6.96" customHeight="1">
      <c r="B61" s="57"/>
      <c r="C61" s="58"/>
      <c r="D61" s="58"/>
      <c r="E61" s="58"/>
      <c r="F61" s="58"/>
      <c r="G61" s="58"/>
      <c r="H61" s="58"/>
      <c r="I61" s="155"/>
      <c r="J61" s="58"/>
      <c r="K61" s="58"/>
      <c r="L61" s="43"/>
    </row>
    <row r="65" s="1" customFormat="1" ht="6.96" customHeight="1">
      <c r="B65" s="59"/>
      <c r="C65" s="60"/>
      <c r="D65" s="60"/>
      <c r="E65" s="60"/>
      <c r="F65" s="60"/>
      <c r="G65" s="60"/>
      <c r="H65" s="60"/>
      <c r="I65" s="158"/>
      <c r="J65" s="60"/>
      <c r="K65" s="60"/>
      <c r="L65" s="43"/>
    </row>
    <row r="66" s="1" customFormat="1" ht="24.96" customHeight="1">
      <c r="B66" s="38"/>
      <c r="C66" s="22" t="s">
        <v>107</v>
      </c>
      <c r="D66" s="39"/>
      <c r="E66" s="39"/>
      <c r="F66" s="39"/>
      <c r="G66" s="39"/>
      <c r="H66" s="39"/>
      <c r="I66" s="128"/>
      <c r="J66" s="39"/>
      <c r="K66" s="39"/>
      <c r="L66" s="43"/>
    </row>
    <row r="67" s="1" customFormat="1" ht="6.96" customHeight="1">
      <c r="B67" s="38"/>
      <c r="C67" s="39"/>
      <c r="D67" s="39"/>
      <c r="E67" s="39"/>
      <c r="F67" s="39"/>
      <c r="G67" s="39"/>
      <c r="H67" s="39"/>
      <c r="I67" s="128"/>
      <c r="J67" s="39"/>
      <c r="K67" s="39"/>
      <c r="L67" s="43"/>
    </row>
    <row r="68" s="1" customFormat="1" ht="12" customHeight="1">
      <c r="B68" s="38"/>
      <c r="C68" s="31" t="s">
        <v>16</v>
      </c>
      <c r="D68" s="39"/>
      <c r="E68" s="39"/>
      <c r="F68" s="39"/>
      <c r="G68" s="39"/>
      <c r="H68" s="39"/>
      <c r="I68" s="128"/>
      <c r="J68" s="39"/>
      <c r="K68" s="39"/>
      <c r="L68" s="43"/>
    </row>
    <row r="69" s="1" customFormat="1" ht="16.5" customHeight="1">
      <c r="B69" s="38"/>
      <c r="C69" s="39"/>
      <c r="D69" s="39"/>
      <c r="E69" s="64" t="str">
        <f>E7</f>
        <v>Oprava sociálních zařízení ve 2.NP v objektu Gurťjevova 11,Ostrava - Zábřeh</v>
      </c>
      <c r="F69" s="39"/>
      <c r="G69" s="39"/>
      <c r="H69" s="39"/>
      <c r="I69" s="128"/>
      <c r="J69" s="39"/>
      <c r="K69" s="39"/>
      <c r="L69" s="43"/>
    </row>
    <row r="70" s="1" customFormat="1" ht="6.96" customHeight="1">
      <c r="B70" s="38"/>
      <c r="C70" s="39"/>
      <c r="D70" s="39"/>
      <c r="E70" s="39"/>
      <c r="F70" s="39"/>
      <c r="G70" s="39"/>
      <c r="H70" s="39"/>
      <c r="I70" s="128"/>
      <c r="J70" s="39"/>
      <c r="K70" s="39"/>
      <c r="L70" s="43"/>
    </row>
    <row r="71" s="1" customFormat="1" ht="12" customHeight="1">
      <c r="B71" s="38"/>
      <c r="C71" s="31" t="s">
        <v>22</v>
      </c>
      <c r="D71" s="39"/>
      <c r="E71" s="39"/>
      <c r="F71" s="26" t="str">
        <f>F10</f>
        <v xml:space="preserve">Ostrava-Zábřeh </v>
      </c>
      <c r="G71" s="39"/>
      <c r="H71" s="39"/>
      <c r="I71" s="130" t="s">
        <v>24</v>
      </c>
      <c r="J71" s="67" t="str">
        <f>IF(J10="","",J10)</f>
        <v>8. 6. 2018</v>
      </c>
      <c r="K71" s="39"/>
      <c r="L71" s="43"/>
    </row>
    <row r="72" s="1" customFormat="1" ht="6.96" customHeight="1">
      <c r="B72" s="38"/>
      <c r="C72" s="39"/>
      <c r="D72" s="39"/>
      <c r="E72" s="39"/>
      <c r="F72" s="39"/>
      <c r="G72" s="39"/>
      <c r="H72" s="39"/>
      <c r="I72" s="128"/>
      <c r="J72" s="39"/>
      <c r="K72" s="39"/>
      <c r="L72" s="43"/>
    </row>
    <row r="73" s="1" customFormat="1" ht="13.65" customHeight="1">
      <c r="B73" s="38"/>
      <c r="C73" s="31" t="s">
        <v>30</v>
      </c>
      <c r="D73" s="39"/>
      <c r="E73" s="39"/>
      <c r="F73" s="26" t="str">
        <f>E13</f>
        <v xml:space="preserve">Statutár.město Ostrava,Městský obvod Ostrava-Jih </v>
      </c>
      <c r="G73" s="39"/>
      <c r="H73" s="39"/>
      <c r="I73" s="130" t="s">
        <v>38</v>
      </c>
      <c r="J73" s="36" t="str">
        <f>E19</f>
        <v xml:space="preserve">Jorgos Jerakas </v>
      </c>
      <c r="K73" s="39"/>
      <c r="L73" s="43"/>
    </row>
    <row r="74" s="1" customFormat="1" ht="13.65" customHeight="1">
      <c r="B74" s="38"/>
      <c r="C74" s="31" t="s">
        <v>36</v>
      </c>
      <c r="D74" s="39"/>
      <c r="E74" s="39"/>
      <c r="F74" s="26" t="str">
        <f>IF(E16="","",E16)</f>
        <v>Vyplň údaj</v>
      </c>
      <c r="G74" s="39"/>
      <c r="H74" s="39"/>
      <c r="I74" s="130" t="s">
        <v>42</v>
      </c>
      <c r="J74" s="36" t="str">
        <f>E22</f>
        <v xml:space="preserve">Lenka Jerakasová </v>
      </c>
      <c r="K74" s="39"/>
      <c r="L74" s="43"/>
    </row>
    <row r="75" s="1" customFormat="1" ht="10.32" customHeight="1">
      <c r="B75" s="38"/>
      <c r="C75" s="39"/>
      <c r="D75" s="39"/>
      <c r="E75" s="39"/>
      <c r="F75" s="39"/>
      <c r="G75" s="39"/>
      <c r="H75" s="39"/>
      <c r="I75" s="128"/>
      <c r="J75" s="39"/>
      <c r="K75" s="39"/>
      <c r="L75" s="43"/>
    </row>
    <row r="76" s="9" customFormat="1" ht="29.28" customHeight="1">
      <c r="B76" s="178"/>
      <c r="C76" s="179" t="s">
        <v>108</v>
      </c>
      <c r="D76" s="180" t="s">
        <v>67</v>
      </c>
      <c r="E76" s="180" t="s">
        <v>63</v>
      </c>
      <c r="F76" s="180" t="s">
        <v>64</v>
      </c>
      <c r="G76" s="180" t="s">
        <v>109</v>
      </c>
      <c r="H76" s="180" t="s">
        <v>110</v>
      </c>
      <c r="I76" s="181" t="s">
        <v>111</v>
      </c>
      <c r="J76" s="180" t="s">
        <v>101</v>
      </c>
      <c r="K76" s="182" t="s">
        <v>112</v>
      </c>
      <c r="L76" s="183"/>
      <c r="M76" s="87" t="s">
        <v>39</v>
      </c>
      <c r="N76" s="88" t="s">
        <v>52</v>
      </c>
      <c r="O76" s="88" t="s">
        <v>113</v>
      </c>
      <c r="P76" s="88" t="s">
        <v>114</v>
      </c>
      <c r="Q76" s="88" t="s">
        <v>115</v>
      </c>
      <c r="R76" s="88" t="s">
        <v>116</v>
      </c>
      <c r="S76" s="88" t="s">
        <v>117</v>
      </c>
      <c r="T76" s="89" t="s">
        <v>118</v>
      </c>
    </row>
    <row r="77" s="1" customFormat="1" ht="22.8" customHeight="1">
      <c r="B77" s="38"/>
      <c r="C77" s="94" t="s">
        <v>119</v>
      </c>
      <c r="D77" s="39"/>
      <c r="E77" s="39"/>
      <c r="F77" s="39"/>
      <c r="G77" s="39"/>
      <c r="H77" s="39"/>
      <c r="I77" s="128"/>
      <c r="J77" s="184">
        <f>BK77</f>
        <v>0</v>
      </c>
      <c r="K77" s="39"/>
      <c r="L77" s="43"/>
      <c r="M77" s="90"/>
      <c r="N77" s="91"/>
      <c r="O77" s="91"/>
      <c r="P77" s="185">
        <f>P78</f>
        <v>0</v>
      </c>
      <c r="Q77" s="91"/>
      <c r="R77" s="185">
        <f>R78</f>
        <v>0</v>
      </c>
      <c r="S77" s="91"/>
      <c r="T77" s="186">
        <f>T78</f>
        <v>0</v>
      </c>
      <c r="AT77" s="16" t="s">
        <v>81</v>
      </c>
      <c r="AU77" s="16" t="s">
        <v>102</v>
      </c>
      <c r="BK77" s="187">
        <f>BK78</f>
        <v>0</v>
      </c>
    </row>
    <row r="78" s="10" customFormat="1" ht="25.92" customHeight="1">
      <c r="B78" s="188"/>
      <c r="C78" s="189"/>
      <c r="D78" s="190" t="s">
        <v>81</v>
      </c>
      <c r="E78" s="191" t="s">
        <v>120</v>
      </c>
      <c r="F78" s="191" t="s">
        <v>121</v>
      </c>
      <c r="G78" s="189"/>
      <c r="H78" s="189"/>
      <c r="I78" s="192"/>
      <c r="J78" s="193">
        <f>BK78</f>
        <v>0</v>
      </c>
      <c r="K78" s="189"/>
      <c r="L78" s="194"/>
      <c r="M78" s="195"/>
      <c r="N78" s="196"/>
      <c r="O78" s="196"/>
      <c r="P78" s="197">
        <f>P79+P81+P83</f>
        <v>0</v>
      </c>
      <c r="Q78" s="196"/>
      <c r="R78" s="197">
        <f>R79+R81+R83</f>
        <v>0</v>
      </c>
      <c r="S78" s="196"/>
      <c r="T78" s="198">
        <f>T79+T81+T83</f>
        <v>0</v>
      </c>
      <c r="AR78" s="199" t="s">
        <v>122</v>
      </c>
      <c r="AT78" s="200" t="s">
        <v>81</v>
      </c>
      <c r="AU78" s="200" t="s">
        <v>82</v>
      </c>
      <c r="AY78" s="199" t="s">
        <v>123</v>
      </c>
      <c r="BK78" s="201">
        <f>BK79+BK81+BK83</f>
        <v>0</v>
      </c>
    </row>
    <row r="79" s="10" customFormat="1" ht="22.8" customHeight="1">
      <c r="B79" s="188"/>
      <c r="C79" s="189"/>
      <c r="D79" s="190" t="s">
        <v>81</v>
      </c>
      <c r="E79" s="202" t="s">
        <v>124</v>
      </c>
      <c r="F79" s="202" t="s">
        <v>125</v>
      </c>
      <c r="G79" s="189"/>
      <c r="H79" s="189"/>
      <c r="I79" s="192"/>
      <c r="J79" s="203">
        <f>BK79</f>
        <v>0</v>
      </c>
      <c r="K79" s="189"/>
      <c r="L79" s="194"/>
      <c r="M79" s="195"/>
      <c r="N79" s="196"/>
      <c r="O79" s="196"/>
      <c r="P79" s="197">
        <f>P80</f>
        <v>0</v>
      </c>
      <c r="Q79" s="196"/>
      <c r="R79" s="197">
        <f>R80</f>
        <v>0</v>
      </c>
      <c r="S79" s="196"/>
      <c r="T79" s="198">
        <f>T80</f>
        <v>0</v>
      </c>
      <c r="AR79" s="199" t="s">
        <v>122</v>
      </c>
      <c r="AT79" s="200" t="s">
        <v>81</v>
      </c>
      <c r="AU79" s="200" t="s">
        <v>21</v>
      </c>
      <c r="AY79" s="199" t="s">
        <v>123</v>
      </c>
      <c r="BK79" s="201">
        <f>BK80</f>
        <v>0</v>
      </c>
    </row>
    <row r="80" s="1" customFormat="1" ht="16.5" customHeight="1">
      <c r="B80" s="38"/>
      <c r="C80" s="204" t="s">
        <v>126</v>
      </c>
      <c r="D80" s="204" t="s">
        <v>127</v>
      </c>
      <c r="E80" s="205" t="s">
        <v>128</v>
      </c>
      <c r="F80" s="206" t="s">
        <v>129</v>
      </c>
      <c r="G80" s="207" t="s">
        <v>130</v>
      </c>
      <c r="H80" s="208">
        <v>36</v>
      </c>
      <c r="I80" s="209"/>
      <c r="J80" s="210">
        <f>ROUND(I80*H80,2)</f>
        <v>0</v>
      </c>
      <c r="K80" s="206" t="s">
        <v>131</v>
      </c>
      <c r="L80" s="43"/>
      <c r="M80" s="211" t="s">
        <v>39</v>
      </c>
      <c r="N80" s="212" t="s">
        <v>53</v>
      </c>
      <c r="O80" s="79"/>
      <c r="P80" s="213">
        <f>O80*H80</f>
        <v>0</v>
      </c>
      <c r="Q80" s="213">
        <v>0</v>
      </c>
      <c r="R80" s="213">
        <f>Q80*H80</f>
        <v>0</v>
      </c>
      <c r="S80" s="213">
        <v>0</v>
      </c>
      <c r="T80" s="214">
        <f>S80*H80</f>
        <v>0</v>
      </c>
      <c r="AR80" s="16" t="s">
        <v>132</v>
      </c>
      <c r="AT80" s="16" t="s">
        <v>127</v>
      </c>
      <c r="AU80" s="16" t="s">
        <v>91</v>
      </c>
      <c r="AY80" s="16" t="s">
        <v>123</v>
      </c>
      <c r="BE80" s="215">
        <f>IF(N80="základní",J80,0)</f>
        <v>0</v>
      </c>
      <c r="BF80" s="215">
        <f>IF(N80="snížená",J80,0)</f>
        <v>0</v>
      </c>
      <c r="BG80" s="215">
        <f>IF(N80="zákl. přenesená",J80,0)</f>
        <v>0</v>
      </c>
      <c r="BH80" s="215">
        <f>IF(N80="sníž. přenesená",J80,0)</f>
        <v>0</v>
      </c>
      <c r="BI80" s="215">
        <f>IF(N80="nulová",J80,0)</f>
        <v>0</v>
      </c>
      <c r="BJ80" s="16" t="s">
        <v>21</v>
      </c>
      <c r="BK80" s="215">
        <f>ROUND(I80*H80,2)</f>
        <v>0</v>
      </c>
      <c r="BL80" s="16" t="s">
        <v>132</v>
      </c>
      <c r="BM80" s="16" t="s">
        <v>133</v>
      </c>
    </row>
    <row r="81" s="10" customFormat="1" ht="22.8" customHeight="1">
      <c r="B81" s="188"/>
      <c r="C81" s="189"/>
      <c r="D81" s="190" t="s">
        <v>81</v>
      </c>
      <c r="E81" s="202" t="s">
        <v>134</v>
      </c>
      <c r="F81" s="202" t="s">
        <v>135</v>
      </c>
      <c r="G81" s="189"/>
      <c r="H81" s="189"/>
      <c r="I81" s="192"/>
      <c r="J81" s="203">
        <f>BK81</f>
        <v>0</v>
      </c>
      <c r="K81" s="189"/>
      <c r="L81" s="194"/>
      <c r="M81" s="195"/>
      <c r="N81" s="196"/>
      <c r="O81" s="196"/>
      <c r="P81" s="197">
        <f>P82</f>
        <v>0</v>
      </c>
      <c r="Q81" s="196"/>
      <c r="R81" s="197">
        <f>R82</f>
        <v>0</v>
      </c>
      <c r="S81" s="196"/>
      <c r="T81" s="198">
        <f>T82</f>
        <v>0</v>
      </c>
      <c r="AR81" s="199" t="s">
        <v>122</v>
      </c>
      <c r="AT81" s="200" t="s">
        <v>81</v>
      </c>
      <c r="AU81" s="200" t="s">
        <v>21</v>
      </c>
      <c r="AY81" s="199" t="s">
        <v>123</v>
      </c>
      <c r="BK81" s="201">
        <f>BK82</f>
        <v>0</v>
      </c>
    </row>
    <row r="82" s="1" customFormat="1" ht="16.5" customHeight="1">
      <c r="B82" s="38"/>
      <c r="C82" s="204" t="s">
        <v>91</v>
      </c>
      <c r="D82" s="204" t="s">
        <v>127</v>
      </c>
      <c r="E82" s="205" t="s">
        <v>136</v>
      </c>
      <c r="F82" s="206" t="s">
        <v>137</v>
      </c>
      <c r="G82" s="207" t="s">
        <v>130</v>
      </c>
      <c r="H82" s="208">
        <v>12</v>
      </c>
      <c r="I82" s="209"/>
      <c r="J82" s="210">
        <f>ROUND(I82*H82,2)</f>
        <v>0</v>
      </c>
      <c r="K82" s="206" t="s">
        <v>131</v>
      </c>
      <c r="L82" s="43"/>
      <c r="M82" s="211" t="s">
        <v>39</v>
      </c>
      <c r="N82" s="212" t="s">
        <v>53</v>
      </c>
      <c r="O82" s="79"/>
      <c r="P82" s="213">
        <f>O82*H82</f>
        <v>0</v>
      </c>
      <c r="Q82" s="213">
        <v>0</v>
      </c>
      <c r="R82" s="213">
        <f>Q82*H82</f>
        <v>0</v>
      </c>
      <c r="S82" s="213">
        <v>0</v>
      </c>
      <c r="T82" s="214">
        <f>S82*H82</f>
        <v>0</v>
      </c>
      <c r="AR82" s="16" t="s">
        <v>132</v>
      </c>
      <c r="AT82" s="16" t="s">
        <v>127</v>
      </c>
      <c r="AU82" s="16" t="s">
        <v>91</v>
      </c>
      <c r="AY82" s="16" t="s">
        <v>123</v>
      </c>
      <c r="BE82" s="215">
        <f>IF(N82="základní",J82,0)</f>
        <v>0</v>
      </c>
      <c r="BF82" s="215">
        <f>IF(N82="snížená",J82,0)</f>
        <v>0</v>
      </c>
      <c r="BG82" s="215">
        <f>IF(N82="zákl. přenesená",J82,0)</f>
        <v>0</v>
      </c>
      <c r="BH82" s="215">
        <f>IF(N82="sníž. přenesená",J82,0)</f>
        <v>0</v>
      </c>
      <c r="BI82" s="215">
        <f>IF(N82="nulová",J82,0)</f>
        <v>0</v>
      </c>
      <c r="BJ82" s="16" t="s">
        <v>21</v>
      </c>
      <c r="BK82" s="215">
        <f>ROUND(I82*H82,2)</f>
        <v>0</v>
      </c>
      <c r="BL82" s="16" t="s">
        <v>132</v>
      </c>
      <c r="BM82" s="16" t="s">
        <v>138</v>
      </c>
    </row>
    <row r="83" s="10" customFormat="1" ht="22.8" customHeight="1">
      <c r="B83" s="188"/>
      <c r="C83" s="189"/>
      <c r="D83" s="190" t="s">
        <v>81</v>
      </c>
      <c r="E83" s="202" t="s">
        <v>139</v>
      </c>
      <c r="F83" s="202" t="s">
        <v>140</v>
      </c>
      <c r="G83" s="189"/>
      <c r="H83" s="189"/>
      <c r="I83" s="192"/>
      <c r="J83" s="203">
        <f>BK83</f>
        <v>0</v>
      </c>
      <c r="K83" s="189"/>
      <c r="L83" s="194"/>
      <c r="M83" s="195"/>
      <c r="N83" s="196"/>
      <c r="O83" s="196"/>
      <c r="P83" s="197">
        <f>P84</f>
        <v>0</v>
      </c>
      <c r="Q83" s="196"/>
      <c r="R83" s="197">
        <f>R84</f>
        <v>0</v>
      </c>
      <c r="S83" s="196"/>
      <c r="T83" s="198">
        <f>T84</f>
        <v>0</v>
      </c>
      <c r="AR83" s="199" t="s">
        <v>122</v>
      </c>
      <c r="AT83" s="200" t="s">
        <v>81</v>
      </c>
      <c r="AU83" s="200" t="s">
        <v>21</v>
      </c>
      <c r="AY83" s="199" t="s">
        <v>123</v>
      </c>
      <c r="BK83" s="201">
        <f>BK84</f>
        <v>0</v>
      </c>
    </row>
    <row r="84" s="1" customFormat="1" ht="16.5" customHeight="1">
      <c r="B84" s="38"/>
      <c r="C84" s="204" t="s">
        <v>21</v>
      </c>
      <c r="D84" s="204" t="s">
        <v>127</v>
      </c>
      <c r="E84" s="205" t="s">
        <v>141</v>
      </c>
      <c r="F84" s="206" t="s">
        <v>142</v>
      </c>
      <c r="G84" s="207" t="s">
        <v>130</v>
      </c>
      <c r="H84" s="208">
        <v>12</v>
      </c>
      <c r="I84" s="209"/>
      <c r="J84" s="210">
        <f>ROUND(I84*H84,2)</f>
        <v>0</v>
      </c>
      <c r="K84" s="206" t="s">
        <v>131</v>
      </c>
      <c r="L84" s="43"/>
      <c r="M84" s="216" t="s">
        <v>39</v>
      </c>
      <c r="N84" s="217" t="s">
        <v>53</v>
      </c>
      <c r="O84" s="218"/>
      <c r="P84" s="219">
        <f>O84*H84</f>
        <v>0</v>
      </c>
      <c r="Q84" s="219">
        <v>0</v>
      </c>
      <c r="R84" s="219">
        <f>Q84*H84</f>
        <v>0</v>
      </c>
      <c r="S84" s="219">
        <v>0</v>
      </c>
      <c r="T84" s="220">
        <f>S84*H84</f>
        <v>0</v>
      </c>
      <c r="AR84" s="16" t="s">
        <v>132</v>
      </c>
      <c r="AT84" s="16" t="s">
        <v>127</v>
      </c>
      <c r="AU84" s="16" t="s">
        <v>91</v>
      </c>
      <c r="AY84" s="16" t="s">
        <v>123</v>
      </c>
      <c r="BE84" s="215">
        <f>IF(N84="základní",J84,0)</f>
        <v>0</v>
      </c>
      <c r="BF84" s="215">
        <f>IF(N84="snížená",J84,0)</f>
        <v>0</v>
      </c>
      <c r="BG84" s="215">
        <f>IF(N84="zákl. přenesená",J84,0)</f>
        <v>0</v>
      </c>
      <c r="BH84" s="215">
        <f>IF(N84="sníž. přenesená",J84,0)</f>
        <v>0</v>
      </c>
      <c r="BI84" s="215">
        <f>IF(N84="nulová",J84,0)</f>
        <v>0</v>
      </c>
      <c r="BJ84" s="16" t="s">
        <v>21</v>
      </c>
      <c r="BK84" s="215">
        <f>ROUND(I84*H84,2)</f>
        <v>0</v>
      </c>
      <c r="BL84" s="16" t="s">
        <v>132</v>
      </c>
      <c r="BM84" s="16" t="s">
        <v>143</v>
      </c>
    </row>
    <row r="85" s="1" customFormat="1" ht="6.96" customHeight="1">
      <c r="B85" s="57"/>
      <c r="C85" s="58"/>
      <c r="D85" s="58"/>
      <c r="E85" s="58"/>
      <c r="F85" s="58"/>
      <c r="G85" s="58"/>
      <c r="H85" s="58"/>
      <c r="I85" s="155"/>
      <c r="J85" s="58"/>
      <c r="K85" s="58"/>
      <c r="L85" s="43"/>
    </row>
  </sheetData>
  <sheetProtection sheet="1" autoFilter="0" formatColumns="0" formatRows="0" objects="1" scenarios="1" spinCount="100000" saltValue="StPAAetCInPj3i8Gq9rgb0T4Br/JgHNkZsxoDVNmGRep3AZsC2slEuNSZ3sLhU4Sy2Uod5d+BC6ebl5rKJvavw==" hashValue="9QRoNsoiWQK6A4br/QYARjQQmFCOG5Y9Gc8ljdTx28Y3h6/aYJKb2NB7O/hCs3+RhGsvVe9+doVm42xbnuhvqQ==" algorithmName="SHA-512" password="CC35"/>
  <autoFilter ref="C76:K84"/>
  <mergeCells count="6">
    <mergeCell ref="E7:H7"/>
    <mergeCell ref="E16:H16"/>
    <mergeCell ref="E25:H25"/>
    <mergeCell ref="E46:H46"/>
    <mergeCell ref="E69:H6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90</v>
      </c>
    </row>
    <row r="3" ht="6.96" customHeight="1">
      <c r="B3" s="123"/>
      <c r="C3" s="124"/>
      <c r="D3" s="124"/>
      <c r="E3" s="124"/>
      <c r="F3" s="124"/>
      <c r="G3" s="124"/>
      <c r="H3" s="124"/>
      <c r="I3" s="125"/>
      <c r="J3" s="124"/>
      <c r="K3" s="124"/>
      <c r="L3" s="19"/>
      <c r="AT3" s="16" t="s">
        <v>91</v>
      </c>
    </row>
    <row r="4" ht="24.96" customHeight="1">
      <c r="B4" s="19"/>
      <c r="D4" s="126" t="s">
        <v>98</v>
      </c>
      <c r="L4" s="19"/>
      <c r="M4" s="23" t="s">
        <v>10</v>
      </c>
      <c r="AT4" s="16" t="s">
        <v>4</v>
      </c>
    </row>
    <row r="5" ht="6.96" customHeight="1">
      <c r="B5" s="19"/>
      <c r="L5" s="19"/>
    </row>
    <row r="6" ht="12" customHeight="1">
      <c r="B6" s="19"/>
      <c r="D6" s="127" t="s">
        <v>16</v>
      </c>
      <c r="L6" s="19"/>
    </row>
    <row r="7" ht="16.5" customHeight="1">
      <c r="B7" s="19"/>
      <c r="E7" s="221" t="str">
        <f>'Rekapitulace stavby'!K6</f>
        <v>Oprava sociálních zařízení ve 2.NP v objektu Gurťjevova 11,Ostrava - Zábřeh</v>
      </c>
      <c r="F7" s="127"/>
      <c r="G7" s="127"/>
      <c r="H7" s="127"/>
      <c r="L7" s="19"/>
    </row>
    <row r="8" s="1" customFormat="1" ht="12" customHeight="1">
      <c r="B8" s="43"/>
      <c r="D8" s="127" t="s">
        <v>144</v>
      </c>
      <c r="I8" s="128"/>
      <c r="L8" s="43"/>
    </row>
    <row r="9" s="1" customFormat="1" ht="36.96" customHeight="1">
      <c r="B9" s="43"/>
      <c r="E9" s="129" t="s">
        <v>145</v>
      </c>
      <c r="F9" s="1"/>
      <c r="G9" s="1"/>
      <c r="H9" s="1"/>
      <c r="I9" s="128"/>
      <c r="L9" s="43"/>
    </row>
    <row r="10" s="1" customFormat="1">
      <c r="B10" s="43"/>
      <c r="I10" s="128"/>
      <c r="L10" s="43"/>
    </row>
    <row r="11" s="1" customFormat="1" ht="12" customHeight="1">
      <c r="B11" s="43"/>
      <c r="D11" s="127" t="s">
        <v>18</v>
      </c>
      <c r="F11" s="16" t="s">
        <v>19</v>
      </c>
      <c r="I11" s="130" t="s">
        <v>20</v>
      </c>
      <c r="J11" s="16" t="s">
        <v>39</v>
      </c>
      <c r="L11" s="43"/>
    </row>
    <row r="12" s="1" customFormat="1" ht="12" customHeight="1">
      <c r="B12" s="43"/>
      <c r="D12" s="127" t="s">
        <v>22</v>
      </c>
      <c r="F12" s="16" t="s">
        <v>23</v>
      </c>
      <c r="I12" s="130" t="s">
        <v>24</v>
      </c>
      <c r="J12" s="131" t="str">
        <f>'Rekapitulace stavby'!AN8</f>
        <v>8. 6. 2018</v>
      </c>
      <c r="L12" s="43"/>
    </row>
    <row r="13" s="1" customFormat="1" ht="10.8" customHeight="1">
      <c r="B13" s="43"/>
      <c r="I13" s="128"/>
      <c r="L13" s="43"/>
    </row>
    <row r="14" s="1" customFormat="1" ht="12" customHeight="1">
      <c r="B14" s="43"/>
      <c r="D14" s="127" t="s">
        <v>30</v>
      </c>
      <c r="I14" s="130" t="s">
        <v>31</v>
      </c>
      <c r="J14" s="16" t="s">
        <v>32</v>
      </c>
      <c r="L14" s="43"/>
    </row>
    <row r="15" s="1" customFormat="1" ht="18" customHeight="1">
      <c r="B15" s="43"/>
      <c r="E15" s="16" t="s">
        <v>33</v>
      </c>
      <c r="I15" s="130" t="s">
        <v>34</v>
      </c>
      <c r="J15" s="16" t="s">
        <v>35</v>
      </c>
      <c r="L15" s="43"/>
    </row>
    <row r="16" s="1" customFormat="1" ht="6.96" customHeight="1">
      <c r="B16" s="43"/>
      <c r="I16" s="128"/>
      <c r="L16" s="43"/>
    </row>
    <row r="17" s="1" customFormat="1" ht="12" customHeight="1">
      <c r="B17" s="43"/>
      <c r="D17" s="127" t="s">
        <v>36</v>
      </c>
      <c r="I17" s="130" t="s">
        <v>31</v>
      </c>
      <c r="J17" s="32" t="str">
        <f>'Rekapitulace stavby'!AN13</f>
        <v>Vyplň údaj</v>
      </c>
      <c r="L17" s="43"/>
    </row>
    <row r="18" s="1" customFormat="1" ht="18" customHeight="1">
      <c r="B18" s="43"/>
      <c r="E18" s="32" t="str">
        <f>'Rekapitulace stavby'!E14</f>
        <v>Vyplň údaj</v>
      </c>
      <c r="F18" s="16"/>
      <c r="G18" s="16"/>
      <c r="H18" s="16"/>
      <c r="I18" s="130" t="s">
        <v>34</v>
      </c>
      <c r="J18" s="32" t="str">
        <f>'Rekapitulace stavby'!AN14</f>
        <v>Vyplň údaj</v>
      </c>
      <c r="L18" s="43"/>
    </row>
    <row r="19" s="1" customFormat="1" ht="6.96" customHeight="1">
      <c r="B19" s="43"/>
      <c r="I19" s="128"/>
      <c r="L19" s="43"/>
    </row>
    <row r="20" s="1" customFormat="1" ht="12" customHeight="1">
      <c r="B20" s="43"/>
      <c r="D20" s="127" t="s">
        <v>38</v>
      </c>
      <c r="I20" s="130" t="s">
        <v>31</v>
      </c>
      <c r="J20" s="16" t="s">
        <v>39</v>
      </c>
      <c r="L20" s="43"/>
    </row>
    <row r="21" s="1" customFormat="1" ht="18" customHeight="1">
      <c r="B21" s="43"/>
      <c r="E21" s="16" t="s">
        <v>40</v>
      </c>
      <c r="I21" s="130" t="s">
        <v>34</v>
      </c>
      <c r="J21" s="16" t="s">
        <v>39</v>
      </c>
      <c r="L21" s="43"/>
    </row>
    <row r="22" s="1" customFormat="1" ht="6.96" customHeight="1">
      <c r="B22" s="43"/>
      <c r="I22" s="128"/>
      <c r="L22" s="43"/>
    </row>
    <row r="23" s="1" customFormat="1" ht="12" customHeight="1">
      <c r="B23" s="43"/>
      <c r="D23" s="127" t="s">
        <v>42</v>
      </c>
      <c r="I23" s="130" t="s">
        <v>31</v>
      </c>
      <c r="J23" s="16" t="s">
        <v>43</v>
      </c>
      <c r="L23" s="43"/>
    </row>
    <row r="24" s="1" customFormat="1" ht="18" customHeight="1">
      <c r="B24" s="43"/>
      <c r="E24" s="16" t="s">
        <v>44</v>
      </c>
      <c r="I24" s="130" t="s">
        <v>34</v>
      </c>
      <c r="J24" s="16" t="s">
        <v>45</v>
      </c>
      <c r="L24" s="43"/>
    </row>
    <row r="25" s="1" customFormat="1" ht="6.96" customHeight="1">
      <c r="B25" s="43"/>
      <c r="I25" s="128"/>
      <c r="L25" s="43"/>
    </row>
    <row r="26" s="1" customFormat="1" ht="12" customHeight="1">
      <c r="B26" s="43"/>
      <c r="D26" s="127" t="s">
        <v>46</v>
      </c>
      <c r="I26" s="128"/>
      <c r="L26" s="43"/>
    </row>
    <row r="27" s="6" customFormat="1" ht="16.5" customHeight="1">
      <c r="B27" s="135"/>
      <c r="E27" s="136" t="s">
        <v>39</v>
      </c>
      <c r="F27" s="136"/>
      <c r="G27" s="136"/>
      <c r="H27" s="136"/>
      <c r="I27" s="137"/>
      <c r="L27" s="135"/>
    </row>
    <row r="28" s="1" customFormat="1" ht="6.96" customHeight="1">
      <c r="B28" s="43"/>
      <c r="I28" s="128"/>
      <c r="L28" s="43"/>
    </row>
    <row r="29" s="1" customFormat="1" ht="6.96" customHeight="1">
      <c r="B29" s="43"/>
      <c r="D29" s="71"/>
      <c r="E29" s="71"/>
      <c r="F29" s="71"/>
      <c r="G29" s="71"/>
      <c r="H29" s="71"/>
      <c r="I29" s="138"/>
      <c r="J29" s="71"/>
      <c r="K29" s="71"/>
      <c r="L29" s="43"/>
    </row>
    <row r="30" s="1" customFormat="1" ht="25.44" customHeight="1">
      <c r="B30" s="43"/>
      <c r="D30" s="139" t="s">
        <v>48</v>
      </c>
      <c r="I30" s="128"/>
      <c r="J30" s="140">
        <f>ROUND(J93, 2)</f>
        <v>0</v>
      </c>
      <c r="L30" s="43"/>
    </row>
    <row r="31" s="1" customFormat="1" ht="6.96" customHeight="1">
      <c r="B31" s="43"/>
      <c r="D31" s="71"/>
      <c r="E31" s="71"/>
      <c r="F31" s="71"/>
      <c r="G31" s="71"/>
      <c r="H31" s="71"/>
      <c r="I31" s="138"/>
      <c r="J31" s="71"/>
      <c r="K31" s="71"/>
      <c r="L31" s="43"/>
    </row>
    <row r="32" s="1" customFormat="1" ht="14.4" customHeight="1">
      <c r="B32" s="43"/>
      <c r="F32" s="141" t="s">
        <v>50</v>
      </c>
      <c r="I32" s="142" t="s">
        <v>49</v>
      </c>
      <c r="J32" s="141" t="s">
        <v>51</v>
      </c>
      <c r="L32" s="43"/>
    </row>
    <row r="33" s="1" customFormat="1" ht="14.4" customHeight="1">
      <c r="B33" s="43"/>
      <c r="D33" s="127" t="s">
        <v>52</v>
      </c>
      <c r="E33" s="127" t="s">
        <v>53</v>
      </c>
      <c r="F33" s="143">
        <f>ROUND((SUM(BE93:BE212)),  2)</f>
        <v>0</v>
      </c>
      <c r="I33" s="144">
        <v>0.20999999999999999</v>
      </c>
      <c r="J33" s="143">
        <f>ROUND(((SUM(BE93:BE212))*I33),  2)</f>
        <v>0</v>
      </c>
      <c r="L33" s="43"/>
    </row>
    <row r="34" s="1" customFormat="1" ht="14.4" customHeight="1">
      <c r="B34" s="43"/>
      <c r="E34" s="127" t="s">
        <v>54</v>
      </c>
      <c r="F34" s="143">
        <f>ROUND((SUM(BF93:BF212)),  2)</f>
        <v>0</v>
      </c>
      <c r="I34" s="144">
        <v>0.14999999999999999</v>
      </c>
      <c r="J34" s="143">
        <f>ROUND(((SUM(BF93:BF212))*I34),  2)</f>
        <v>0</v>
      </c>
      <c r="L34" s="43"/>
    </row>
    <row r="35" hidden="1" s="1" customFormat="1" ht="14.4" customHeight="1">
      <c r="B35" s="43"/>
      <c r="E35" s="127" t="s">
        <v>55</v>
      </c>
      <c r="F35" s="143">
        <f>ROUND((SUM(BG93:BG212)),  2)</f>
        <v>0</v>
      </c>
      <c r="I35" s="144">
        <v>0.20999999999999999</v>
      </c>
      <c r="J35" s="143">
        <f>0</f>
        <v>0</v>
      </c>
      <c r="L35" s="43"/>
    </row>
    <row r="36" hidden="1" s="1" customFormat="1" ht="14.4" customHeight="1">
      <c r="B36" s="43"/>
      <c r="E36" s="127" t="s">
        <v>56</v>
      </c>
      <c r="F36" s="143">
        <f>ROUND((SUM(BH93:BH212)),  2)</f>
        <v>0</v>
      </c>
      <c r="I36" s="144">
        <v>0.14999999999999999</v>
      </c>
      <c r="J36" s="143">
        <f>0</f>
        <v>0</v>
      </c>
      <c r="L36" s="43"/>
    </row>
    <row r="37" hidden="1" s="1" customFormat="1" ht="14.4" customHeight="1">
      <c r="B37" s="43"/>
      <c r="E37" s="127" t="s">
        <v>57</v>
      </c>
      <c r="F37" s="143">
        <f>ROUND((SUM(BI93:BI212)),  2)</f>
        <v>0</v>
      </c>
      <c r="I37" s="144">
        <v>0</v>
      </c>
      <c r="J37" s="143">
        <f>0</f>
        <v>0</v>
      </c>
      <c r="L37" s="43"/>
    </row>
    <row r="38" s="1" customFormat="1" ht="6.96" customHeight="1">
      <c r="B38" s="43"/>
      <c r="I38" s="128"/>
      <c r="L38" s="43"/>
    </row>
    <row r="39" s="1" customFormat="1" ht="25.44" customHeight="1">
      <c r="B39" s="43"/>
      <c r="C39" s="145"/>
      <c r="D39" s="146" t="s">
        <v>58</v>
      </c>
      <c r="E39" s="147"/>
      <c r="F39" s="147"/>
      <c r="G39" s="148" t="s">
        <v>59</v>
      </c>
      <c r="H39" s="149" t="s">
        <v>60</v>
      </c>
      <c r="I39" s="150"/>
      <c r="J39" s="151">
        <f>SUM(J30:J37)</f>
        <v>0</v>
      </c>
      <c r="K39" s="152"/>
      <c r="L39" s="43"/>
    </row>
    <row r="40" s="1" customFormat="1" ht="14.4" customHeight="1">
      <c r="B40" s="153"/>
      <c r="C40" s="154"/>
      <c r="D40" s="154"/>
      <c r="E40" s="154"/>
      <c r="F40" s="154"/>
      <c r="G40" s="154"/>
      <c r="H40" s="154"/>
      <c r="I40" s="155"/>
      <c r="J40" s="154"/>
      <c r="K40" s="154"/>
      <c r="L40" s="43"/>
    </row>
    <row r="44" s="1" customFormat="1" ht="6.96" customHeight="1">
      <c r="B44" s="156"/>
      <c r="C44" s="157"/>
      <c r="D44" s="157"/>
      <c r="E44" s="157"/>
      <c r="F44" s="157"/>
      <c r="G44" s="157"/>
      <c r="H44" s="157"/>
      <c r="I44" s="158"/>
      <c r="J44" s="157"/>
      <c r="K44" s="157"/>
      <c r="L44" s="43"/>
    </row>
    <row r="45" s="1" customFormat="1" ht="24.96" customHeight="1">
      <c r="B45" s="38"/>
      <c r="C45" s="22" t="s">
        <v>99</v>
      </c>
      <c r="D45" s="39"/>
      <c r="E45" s="39"/>
      <c r="F45" s="39"/>
      <c r="G45" s="39"/>
      <c r="H45" s="39"/>
      <c r="I45" s="128"/>
      <c r="J45" s="39"/>
      <c r="K45" s="39"/>
      <c r="L45" s="43"/>
    </row>
    <row r="46" s="1" customFormat="1" ht="6.96" customHeight="1">
      <c r="B46" s="38"/>
      <c r="C46" s="39"/>
      <c r="D46" s="39"/>
      <c r="E46" s="39"/>
      <c r="F46" s="39"/>
      <c r="G46" s="39"/>
      <c r="H46" s="39"/>
      <c r="I46" s="128"/>
      <c r="J46" s="39"/>
      <c r="K46" s="39"/>
      <c r="L46" s="43"/>
    </row>
    <row r="47" s="1" customFormat="1" ht="12" customHeight="1">
      <c r="B47" s="38"/>
      <c r="C47" s="31" t="s">
        <v>16</v>
      </c>
      <c r="D47" s="39"/>
      <c r="E47" s="39"/>
      <c r="F47" s="39"/>
      <c r="G47" s="39"/>
      <c r="H47" s="39"/>
      <c r="I47" s="128"/>
      <c r="J47" s="39"/>
      <c r="K47" s="39"/>
      <c r="L47" s="43"/>
    </row>
    <row r="48" s="1" customFormat="1" ht="16.5" customHeight="1">
      <c r="B48" s="38"/>
      <c r="C48" s="39"/>
      <c r="D48" s="39"/>
      <c r="E48" s="222" t="str">
        <f>E7</f>
        <v>Oprava sociálních zařízení ve 2.NP v objektu Gurťjevova 11,Ostrava - Zábřeh</v>
      </c>
      <c r="F48" s="31"/>
      <c r="G48" s="31"/>
      <c r="H48" s="31"/>
      <c r="I48" s="128"/>
      <c r="J48" s="39"/>
      <c r="K48" s="39"/>
      <c r="L48" s="43"/>
    </row>
    <row r="49" s="1" customFormat="1" ht="12" customHeight="1">
      <c r="B49" s="38"/>
      <c r="C49" s="31" t="s">
        <v>144</v>
      </c>
      <c r="D49" s="39"/>
      <c r="E49" s="39"/>
      <c r="F49" s="39"/>
      <c r="G49" s="39"/>
      <c r="H49" s="39"/>
      <c r="I49" s="128"/>
      <c r="J49" s="39"/>
      <c r="K49" s="39"/>
      <c r="L49" s="43"/>
    </row>
    <row r="50" s="1" customFormat="1" ht="16.5" customHeight="1">
      <c r="B50" s="38"/>
      <c r="C50" s="39"/>
      <c r="D50" s="39"/>
      <c r="E50" s="64" t="str">
        <f>E9</f>
        <v xml:space="preserve">D.1.1. - Oprava sociálních zařízení ve 2.NP  - Architektonicko-stavební řešení </v>
      </c>
      <c r="F50" s="39"/>
      <c r="G50" s="39"/>
      <c r="H50" s="39"/>
      <c r="I50" s="128"/>
      <c r="J50" s="39"/>
      <c r="K50" s="39"/>
      <c r="L50" s="43"/>
    </row>
    <row r="51" s="1" customFormat="1" ht="6.96" customHeight="1">
      <c r="B51" s="38"/>
      <c r="C51" s="39"/>
      <c r="D51" s="39"/>
      <c r="E51" s="39"/>
      <c r="F51" s="39"/>
      <c r="G51" s="39"/>
      <c r="H51" s="39"/>
      <c r="I51" s="128"/>
      <c r="J51" s="39"/>
      <c r="K51" s="39"/>
      <c r="L51" s="43"/>
    </row>
    <row r="52" s="1" customFormat="1" ht="12" customHeight="1">
      <c r="B52" s="38"/>
      <c r="C52" s="31" t="s">
        <v>22</v>
      </c>
      <c r="D52" s="39"/>
      <c r="E52" s="39"/>
      <c r="F52" s="26" t="str">
        <f>F12</f>
        <v xml:space="preserve">Ostrava-Zábřeh </v>
      </c>
      <c r="G52" s="39"/>
      <c r="H52" s="39"/>
      <c r="I52" s="130" t="s">
        <v>24</v>
      </c>
      <c r="J52" s="67" t="str">
        <f>IF(J12="","",J12)</f>
        <v>8. 6. 2018</v>
      </c>
      <c r="K52" s="39"/>
      <c r="L52" s="43"/>
    </row>
    <row r="53" s="1" customFormat="1" ht="6.96" customHeight="1">
      <c r="B53" s="38"/>
      <c r="C53" s="39"/>
      <c r="D53" s="39"/>
      <c r="E53" s="39"/>
      <c r="F53" s="39"/>
      <c r="G53" s="39"/>
      <c r="H53" s="39"/>
      <c r="I53" s="128"/>
      <c r="J53" s="39"/>
      <c r="K53" s="39"/>
      <c r="L53" s="43"/>
    </row>
    <row r="54" s="1" customFormat="1" ht="13.65" customHeight="1">
      <c r="B54" s="38"/>
      <c r="C54" s="31" t="s">
        <v>30</v>
      </c>
      <c r="D54" s="39"/>
      <c r="E54" s="39"/>
      <c r="F54" s="26" t="str">
        <f>E15</f>
        <v xml:space="preserve">Statutár.město Ostrava,Městský obvod Ostrava-Jih </v>
      </c>
      <c r="G54" s="39"/>
      <c r="H54" s="39"/>
      <c r="I54" s="130" t="s">
        <v>38</v>
      </c>
      <c r="J54" s="36" t="str">
        <f>E21</f>
        <v xml:space="preserve">Jorgos Jerakas </v>
      </c>
      <c r="K54" s="39"/>
      <c r="L54" s="43"/>
    </row>
    <row r="55" s="1" customFormat="1" ht="13.65" customHeight="1">
      <c r="B55" s="38"/>
      <c r="C55" s="31" t="s">
        <v>36</v>
      </c>
      <c r="D55" s="39"/>
      <c r="E55" s="39"/>
      <c r="F55" s="26" t="str">
        <f>IF(E18="","",E18)</f>
        <v>Vyplň údaj</v>
      </c>
      <c r="G55" s="39"/>
      <c r="H55" s="39"/>
      <c r="I55" s="130" t="s">
        <v>42</v>
      </c>
      <c r="J55" s="36" t="str">
        <f>E24</f>
        <v xml:space="preserve">Lenka Jerakasová </v>
      </c>
      <c r="K55" s="39"/>
      <c r="L55" s="43"/>
    </row>
    <row r="56" s="1" customFormat="1" ht="10.32" customHeight="1">
      <c r="B56" s="38"/>
      <c r="C56" s="39"/>
      <c r="D56" s="39"/>
      <c r="E56" s="39"/>
      <c r="F56" s="39"/>
      <c r="G56" s="39"/>
      <c r="H56" s="39"/>
      <c r="I56" s="128"/>
      <c r="J56" s="39"/>
      <c r="K56" s="39"/>
      <c r="L56" s="43"/>
    </row>
    <row r="57" s="1" customFormat="1" ht="29.28" customHeight="1">
      <c r="B57" s="38"/>
      <c r="C57" s="159" t="s">
        <v>100</v>
      </c>
      <c r="D57" s="160"/>
      <c r="E57" s="160"/>
      <c r="F57" s="160"/>
      <c r="G57" s="160"/>
      <c r="H57" s="160"/>
      <c r="I57" s="161"/>
      <c r="J57" s="162" t="s">
        <v>101</v>
      </c>
      <c r="K57" s="160"/>
      <c r="L57" s="43"/>
    </row>
    <row r="58" s="1" customFormat="1" ht="10.32" customHeight="1">
      <c r="B58" s="38"/>
      <c r="C58" s="39"/>
      <c r="D58" s="39"/>
      <c r="E58" s="39"/>
      <c r="F58" s="39"/>
      <c r="G58" s="39"/>
      <c r="H58" s="39"/>
      <c r="I58" s="128"/>
      <c r="J58" s="39"/>
      <c r="K58" s="39"/>
      <c r="L58" s="43"/>
    </row>
    <row r="59" s="1" customFormat="1" ht="22.8" customHeight="1">
      <c r="B59" s="38"/>
      <c r="C59" s="163" t="s">
        <v>80</v>
      </c>
      <c r="D59" s="39"/>
      <c r="E59" s="39"/>
      <c r="F59" s="39"/>
      <c r="G59" s="39"/>
      <c r="H59" s="39"/>
      <c r="I59" s="128"/>
      <c r="J59" s="97">
        <f>J93</f>
        <v>0</v>
      </c>
      <c r="K59" s="39"/>
      <c r="L59" s="43"/>
      <c r="AU59" s="16" t="s">
        <v>102</v>
      </c>
    </row>
    <row r="60" s="7" customFormat="1" ht="24.96" customHeight="1">
      <c r="B60" s="164"/>
      <c r="C60" s="165"/>
      <c r="D60" s="166" t="s">
        <v>146</v>
      </c>
      <c r="E60" s="167"/>
      <c r="F60" s="167"/>
      <c r="G60" s="167"/>
      <c r="H60" s="167"/>
      <c r="I60" s="168"/>
      <c r="J60" s="169">
        <f>J94</f>
        <v>0</v>
      </c>
      <c r="K60" s="165"/>
      <c r="L60" s="170"/>
    </row>
    <row r="61" s="8" customFormat="1" ht="19.92" customHeight="1">
      <c r="B61" s="171"/>
      <c r="C61" s="172"/>
      <c r="D61" s="173" t="s">
        <v>147</v>
      </c>
      <c r="E61" s="174"/>
      <c r="F61" s="174"/>
      <c r="G61" s="174"/>
      <c r="H61" s="174"/>
      <c r="I61" s="175"/>
      <c r="J61" s="176">
        <f>J95</f>
        <v>0</v>
      </c>
      <c r="K61" s="172"/>
      <c r="L61" s="177"/>
    </row>
    <row r="62" s="8" customFormat="1" ht="19.92" customHeight="1">
      <c r="B62" s="171"/>
      <c r="C62" s="172"/>
      <c r="D62" s="173" t="s">
        <v>148</v>
      </c>
      <c r="E62" s="174"/>
      <c r="F62" s="174"/>
      <c r="G62" s="174"/>
      <c r="H62" s="174"/>
      <c r="I62" s="175"/>
      <c r="J62" s="176">
        <f>J98</f>
        <v>0</v>
      </c>
      <c r="K62" s="172"/>
      <c r="L62" s="177"/>
    </row>
    <row r="63" s="8" customFormat="1" ht="19.92" customHeight="1">
      <c r="B63" s="171"/>
      <c r="C63" s="172"/>
      <c r="D63" s="173" t="s">
        <v>149</v>
      </c>
      <c r="E63" s="174"/>
      <c r="F63" s="174"/>
      <c r="G63" s="174"/>
      <c r="H63" s="174"/>
      <c r="I63" s="175"/>
      <c r="J63" s="176">
        <f>J118</f>
        <v>0</v>
      </c>
      <c r="K63" s="172"/>
      <c r="L63" s="177"/>
    </row>
    <row r="64" s="8" customFormat="1" ht="19.92" customHeight="1">
      <c r="B64" s="171"/>
      <c r="C64" s="172"/>
      <c r="D64" s="173" t="s">
        <v>150</v>
      </c>
      <c r="E64" s="174"/>
      <c r="F64" s="174"/>
      <c r="G64" s="174"/>
      <c r="H64" s="174"/>
      <c r="I64" s="175"/>
      <c r="J64" s="176">
        <f>J124</f>
        <v>0</v>
      </c>
      <c r="K64" s="172"/>
      <c r="L64" s="177"/>
    </row>
    <row r="65" s="8" customFormat="1" ht="19.92" customHeight="1">
      <c r="B65" s="171"/>
      <c r="C65" s="172"/>
      <c r="D65" s="173" t="s">
        <v>151</v>
      </c>
      <c r="E65" s="174"/>
      <c r="F65" s="174"/>
      <c r="G65" s="174"/>
      <c r="H65" s="174"/>
      <c r="I65" s="175"/>
      <c r="J65" s="176">
        <f>J134</f>
        <v>0</v>
      </c>
      <c r="K65" s="172"/>
      <c r="L65" s="177"/>
    </row>
    <row r="66" s="7" customFormat="1" ht="24.96" customHeight="1">
      <c r="B66" s="164"/>
      <c r="C66" s="165"/>
      <c r="D66" s="166" t="s">
        <v>152</v>
      </c>
      <c r="E66" s="167"/>
      <c r="F66" s="167"/>
      <c r="G66" s="167"/>
      <c r="H66" s="167"/>
      <c r="I66" s="168"/>
      <c r="J66" s="169">
        <f>J137</f>
        <v>0</v>
      </c>
      <c r="K66" s="165"/>
      <c r="L66" s="170"/>
    </row>
    <row r="67" s="8" customFormat="1" ht="19.92" customHeight="1">
      <c r="B67" s="171"/>
      <c r="C67" s="172"/>
      <c r="D67" s="173" t="s">
        <v>153</v>
      </c>
      <c r="E67" s="174"/>
      <c r="F67" s="174"/>
      <c r="G67" s="174"/>
      <c r="H67" s="174"/>
      <c r="I67" s="175"/>
      <c r="J67" s="176">
        <f>J138</f>
        <v>0</v>
      </c>
      <c r="K67" s="172"/>
      <c r="L67" s="177"/>
    </row>
    <row r="68" s="8" customFormat="1" ht="19.92" customHeight="1">
      <c r="B68" s="171"/>
      <c r="C68" s="172"/>
      <c r="D68" s="173" t="s">
        <v>154</v>
      </c>
      <c r="E68" s="174"/>
      <c r="F68" s="174"/>
      <c r="G68" s="174"/>
      <c r="H68" s="174"/>
      <c r="I68" s="175"/>
      <c r="J68" s="176">
        <f>J142</f>
        <v>0</v>
      </c>
      <c r="K68" s="172"/>
      <c r="L68" s="177"/>
    </row>
    <row r="69" s="8" customFormat="1" ht="19.92" customHeight="1">
      <c r="B69" s="171"/>
      <c r="C69" s="172"/>
      <c r="D69" s="173" t="s">
        <v>155</v>
      </c>
      <c r="E69" s="174"/>
      <c r="F69" s="174"/>
      <c r="G69" s="174"/>
      <c r="H69" s="174"/>
      <c r="I69" s="175"/>
      <c r="J69" s="176">
        <f>J163</f>
        <v>0</v>
      </c>
      <c r="K69" s="172"/>
      <c r="L69" s="177"/>
    </row>
    <row r="70" s="8" customFormat="1" ht="19.92" customHeight="1">
      <c r="B70" s="171"/>
      <c r="C70" s="172"/>
      <c r="D70" s="173" t="s">
        <v>156</v>
      </c>
      <c r="E70" s="174"/>
      <c r="F70" s="174"/>
      <c r="G70" s="174"/>
      <c r="H70" s="174"/>
      <c r="I70" s="175"/>
      <c r="J70" s="176">
        <f>J165</f>
        <v>0</v>
      </c>
      <c r="K70" s="172"/>
      <c r="L70" s="177"/>
    </row>
    <row r="71" s="8" customFormat="1" ht="19.92" customHeight="1">
      <c r="B71" s="171"/>
      <c r="C71" s="172"/>
      <c r="D71" s="173" t="s">
        <v>157</v>
      </c>
      <c r="E71" s="174"/>
      <c r="F71" s="174"/>
      <c r="G71" s="174"/>
      <c r="H71" s="174"/>
      <c r="I71" s="175"/>
      <c r="J71" s="176">
        <f>J179</f>
        <v>0</v>
      </c>
      <c r="K71" s="172"/>
      <c r="L71" s="177"/>
    </row>
    <row r="72" s="8" customFormat="1" ht="19.92" customHeight="1">
      <c r="B72" s="171"/>
      <c r="C72" s="172"/>
      <c r="D72" s="173" t="s">
        <v>158</v>
      </c>
      <c r="E72" s="174"/>
      <c r="F72" s="174"/>
      <c r="G72" s="174"/>
      <c r="H72" s="174"/>
      <c r="I72" s="175"/>
      <c r="J72" s="176">
        <f>J198</f>
        <v>0</v>
      </c>
      <c r="K72" s="172"/>
      <c r="L72" s="177"/>
    </row>
    <row r="73" s="8" customFormat="1" ht="19.92" customHeight="1">
      <c r="B73" s="171"/>
      <c r="C73" s="172"/>
      <c r="D73" s="173" t="s">
        <v>159</v>
      </c>
      <c r="E73" s="174"/>
      <c r="F73" s="174"/>
      <c r="G73" s="174"/>
      <c r="H73" s="174"/>
      <c r="I73" s="175"/>
      <c r="J73" s="176">
        <f>J202</f>
        <v>0</v>
      </c>
      <c r="K73" s="172"/>
      <c r="L73" s="177"/>
    </row>
    <row r="74" s="1" customFormat="1" ht="21.84" customHeight="1">
      <c r="B74" s="38"/>
      <c r="C74" s="39"/>
      <c r="D74" s="39"/>
      <c r="E74" s="39"/>
      <c r="F74" s="39"/>
      <c r="G74" s="39"/>
      <c r="H74" s="39"/>
      <c r="I74" s="128"/>
      <c r="J74" s="39"/>
      <c r="K74" s="39"/>
      <c r="L74" s="43"/>
    </row>
    <row r="75" s="1" customFormat="1" ht="6.96" customHeight="1">
      <c r="B75" s="57"/>
      <c r="C75" s="58"/>
      <c r="D75" s="58"/>
      <c r="E75" s="58"/>
      <c r="F75" s="58"/>
      <c r="G75" s="58"/>
      <c r="H75" s="58"/>
      <c r="I75" s="155"/>
      <c r="J75" s="58"/>
      <c r="K75" s="58"/>
      <c r="L75" s="43"/>
    </row>
    <row r="79" s="1" customFormat="1" ht="6.96" customHeight="1">
      <c r="B79" s="59"/>
      <c r="C79" s="60"/>
      <c r="D79" s="60"/>
      <c r="E79" s="60"/>
      <c r="F79" s="60"/>
      <c r="G79" s="60"/>
      <c r="H79" s="60"/>
      <c r="I79" s="158"/>
      <c r="J79" s="60"/>
      <c r="K79" s="60"/>
      <c r="L79" s="43"/>
    </row>
    <row r="80" s="1" customFormat="1" ht="24.96" customHeight="1">
      <c r="B80" s="38"/>
      <c r="C80" s="22" t="s">
        <v>107</v>
      </c>
      <c r="D80" s="39"/>
      <c r="E80" s="39"/>
      <c r="F80" s="39"/>
      <c r="G80" s="39"/>
      <c r="H80" s="39"/>
      <c r="I80" s="128"/>
      <c r="J80" s="39"/>
      <c r="K80" s="39"/>
      <c r="L80" s="43"/>
    </row>
    <row r="81" s="1" customFormat="1" ht="6.96" customHeight="1">
      <c r="B81" s="38"/>
      <c r="C81" s="39"/>
      <c r="D81" s="39"/>
      <c r="E81" s="39"/>
      <c r="F81" s="39"/>
      <c r="G81" s="39"/>
      <c r="H81" s="39"/>
      <c r="I81" s="128"/>
      <c r="J81" s="39"/>
      <c r="K81" s="39"/>
      <c r="L81" s="43"/>
    </row>
    <row r="82" s="1" customFormat="1" ht="12" customHeight="1">
      <c r="B82" s="38"/>
      <c r="C82" s="31" t="s">
        <v>16</v>
      </c>
      <c r="D82" s="39"/>
      <c r="E82" s="39"/>
      <c r="F82" s="39"/>
      <c r="G82" s="39"/>
      <c r="H82" s="39"/>
      <c r="I82" s="128"/>
      <c r="J82" s="39"/>
      <c r="K82" s="39"/>
      <c r="L82" s="43"/>
    </row>
    <row r="83" s="1" customFormat="1" ht="16.5" customHeight="1">
      <c r="B83" s="38"/>
      <c r="C83" s="39"/>
      <c r="D83" s="39"/>
      <c r="E83" s="222" t="str">
        <f>E7</f>
        <v>Oprava sociálních zařízení ve 2.NP v objektu Gurťjevova 11,Ostrava - Zábřeh</v>
      </c>
      <c r="F83" s="31"/>
      <c r="G83" s="31"/>
      <c r="H83" s="31"/>
      <c r="I83" s="128"/>
      <c r="J83" s="39"/>
      <c r="K83" s="39"/>
      <c r="L83" s="43"/>
    </row>
    <row r="84" s="1" customFormat="1" ht="12" customHeight="1">
      <c r="B84" s="38"/>
      <c r="C84" s="31" t="s">
        <v>144</v>
      </c>
      <c r="D84" s="39"/>
      <c r="E84" s="39"/>
      <c r="F84" s="39"/>
      <c r="G84" s="39"/>
      <c r="H84" s="39"/>
      <c r="I84" s="128"/>
      <c r="J84" s="39"/>
      <c r="K84" s="39"/>
      <c r="L84" s="43"/>
    </row>
    <row r="85" s="1" customFormat="1" ht="16.5" customHeight="1">
      <c r="B85" s="38"/>
      <c r="C85" s="39"/>
      <c r="D85" s="39"/>
      <c r="E85" s="64" t="str">
        <f>E9</f>
        <v xml:space="preserve">D.1.1. - Oprava sociálních zařízení ve 2.NP  - Architektonicko-stavební řešení </v>
      </c>
      <c r="F85" s="39"/>
      <c r="G85" s="39"/>
      <c r="H85" s="39"/>
      <c r="I85" s="128"/>
      <c r="J85" s="39"/>
      <c r="K85" s="39"/>
      <c r="L85" s="43"/>
    </row>
    <row r="86" s="1" customFormat="1" ht="6.96" customHeight="1">
      <c r="B86" s="38"/>
      <c r="C86" s="39"/>
      <c r="D86" s="39"/>
      <c r="E86" s="39"/>
      <c r="F86" s="39"/>
      <c r="G86" s="39"/>
      <c r="H86" s="39"/>
      <c r="I86" s="128"/>
      <c r="J86" s="39"/>
      <c r="K86" s="39"/>
      <c r="L86" s="43"/>
    </row>
    <row r="87" s="1" customFormat="1" ht="12" customHeight="1">
      <c r="B87" s="38"/>
      <c r="C87" s="31" t="s">
        <v>22</v>
      </c>
      <c r="D87" s="39"/>
      <c r="E87" s="39"/>
      <c r="F87" s="26" t="str">
        <f>F12</f>
        <v xml:space="preserve">Ostrava-Zábřeh </v>
      </c>
      <c r="G87" s="39"/>
      <c r="H87" s="39"/>
      <c r="I87" s="130" t="s">
        <v>24</v>
      </c>
      <c r="J87" s="67" t="str">
        <f>IF(J12="","",J12)</f>
        <v>8. 6. 2018</v>
      </c>
      <c r="K87" s="39"/>
      <c r="L87" s="43"/>
    </row>
    <row r="88" s="1" customFormat="1" ht="6.96" customHeight="1">
      <c r="B88" s="38"/>
      <c r="C88" s="39"/>
      <c r="D88" s="39"/>
      <c r="E88" s="39"/>
      <c r="F88" s="39"/>
      <c r="G88" s="39"/>
      <c r="H88" s="39"/>
      <c r="I88" s="128"/>
      <c r="J88" s="39"/>
      <c r="K88" s="39"/>
      <c r="L88" s="43"/>
    </row>
    <row r="89" s="1" customFormat="1" ht="13.65" customHeight="1">
      <c r="B89" s="38"/>
      <c r="C89" s="31" t="s">
        <v>30</v>
      </c>
      <c r="D89" s="39"/>
      <c r="E89" s="39"/>
      <c r="F89" s="26" t="str">
        <f>E15</f>
        <v xml:space="preserve">Statutár.město Ostrava,Městský obvod Ostrava-Jih </v>
      </c>
      <c r="G89" s="39"/>
      <c r="H89" s="39"/>
      <c r="I89" s="130" t="s">
        <v>38</v>
      </c>
      <c r="J89" s="36" t="str">
        <f>E21</f>
        <v xml:space="preserve">Jorgos Jerakas </v>
      </c>
      <c r="K89" s="39"/>
      <c r="L89" s="43"/>
    </row>
    <row r="90" s="1" customFormat="1" ht="13.65" customHeight="1">
      <c r="B90" s="38"/>
      <c r="C90" s="31" t="s">
        <v>36</v>
      </c>
      <c r="D90" s="39"/>
      <c r="E90" s="39"/>
      <c r="F90" s="26" t="str">
        <f>IF(E18="","",E18)</f>
        <v>Vyplň údaj</v>
      </c>
      <c r="G90" s="39"/>
      <c r="H90" s="39"/>
      <c r="I90" s="130" t="s">
        <v>42</v>
      </c>
      <c r="J90" s="36" t="str">
        <f>E24</f>
        <v xml:space="preserve">Lenka Jerakasová </v>
      </c>
      <c r="K90" s="39"/>
      <c r="L90" s="43"/>
    </row>
    <row r="91" s="1" customFormat="1" ht="10.32" customHeight="1">
      <c r="B91" s="38"/>
      <c r="C91" s="39"/>
      <c r="D91" s="39"/>
      <c r="E91" s="39"/>
      <c r="F91" s="39"/>
      <c r="G91" s="39"/>
      <c r="H91" s="39"/>
      <c r="I91" s="128"/>
      <c r="J91" s="39"/>
      <c r="K91" s="39"/>
      <c r="L91" s="43"/>
    </row>
    <row r="92" s="9" customFormat="1" ht="29.28" customHeight="1">
      <c r="B92" s="178"/>
      <c r="C92" s="179" t="s">
        <v>108</v>
      </c>
      <c r="D92" s="180" t="s">
        <v>67</v>
      </c>
      <c r="E92" s="180" t="s">
        <v>63</v>
      </c>
      <c r="F92" s="180" t="s">
        <v>64</v>
      </c>
      <c r="G92" s="180" t="s">
        <v>109</v>
      </c>
      <c r="H92" s="180" t="s">
        <v>110</v>
      </c>
      <c r="I92" s="181" t="s">
        <v>111</v>
      </c>
      <c r="J92" s="180" t="s">
        <v>101</v>
      </c>
      <c r="K92" s="182" t="s">
        <v>112</v>
      </c>
      <c r="L92" s="183"/>
      <c r="M92" s="87" t="s">
        <v>39</v>
      </c>
      <c r="N92" s="88" t="s">
        <v>52</v>
      </c>
      <c r="O92" s="88" t="s">
        <v>113</v>
      </c>
      <c r="P92" s="88" t="s">
        <v>114</v>
      </c>
      <c r="Q92" s="88" t="s">
        <v>115</v>
      </c>
      <c r="R92" s="88" t="s">
        <v>116</v>
      </c>
      <c r="S92" s="88" t="s">
        <v>117</v>
      </c>
      <c r="T92" s="89" t="s">
        <v>118</v>
      </c>
    </row>
    <row r="93" s="1" customFormat="1" ht="22.8" customHeight="1">
      <c r="B93" s="38"/>
      <c r="C93" s="94" t="s">
        <v>119</v>
      </c>
      <c r="D93" s="39"/>
      <c r="E93" s="39"/>
      <c r="F93" s="39"/>
      <c r="G93" s="39"/>
      <c r="H93" s="39"/>
      <c r="I93" s="128"/>
      <c r="J93" s="184">
        <f>BK93</f>
        <v>0</v>
      </c>
      <c r="K93" s="39"/>
      <c r="L93" s="43"/>
      <c r="M93" s="90"/>
      <c r="N93" s="91"/>
      <c r="O93" s="91"/>
      <c r="P93" s="185">
        <f>P94+P137</f>
        <v>0</v>
      </c>
      <c r="Q93" s="91"/>
      <c r="R93" s="185">
        <f>R94+R137</f>
        <v>8.7267729799999998</v>
      </c>
      <c r="S93" s="91"/>
      <c r="T93" s="186">
        <f>T94+T137</f>
        <v>6.1121744000000016</v>
      </c>
      <c r="AT93" s="16" t="s">
        <v>81</v>
      </c>
      <c r="AU93" s="16" t="s">
        <v>102</v>
      </c>
      <c r="BK93" s="187">
        <f>BK94+BK137</f>
        <v>0</v>
      </c>
    </row>
    <row r="94" s="10" customFormat="1" ht="25.92" customHeight="1">
      <c r="B94" s="188"/>
      <c r="C94" s="189"/>
      <c r="D94" s="190" t="s">
        <v>81</v>
      </c>
      <c r="E94" s="191" t="s">
        <v>160</v>
      </c>
      <c r="F94" s="191" t="s">
        <v>161</v>
      </c>
      <c r="G94" s="189"/>
      <c r="H94" s="189"/>
      <c r="I94" s="192"/>
      <c r="J94" s="193">
        <f>BK94</f>
        <v>0</v>
      </c>
      <c r="K94" s="189"/>
      <c r="L94" s="194"/>
      <c r="M94" s="195"/>
      <c r="N94" s="196"/>
      <c r="O94" s="196"/>
      <c r="P94" s="197">
        <f>P95+P98+P118+P124+P134</f>
        <v>0</v>
      </c>
      <c r="Q94" s="196"/>
      <c r="R94" s="197">
        <f>R95+R98+R118+R124+R134</f>
        <v>3.9406768199999997</v>
      </c>
      <c r="S94" s="196"/>
      <c r="T94" s="198">
        <f>T95+T98+T118+T124+T134</f>
        <v>0.032000000000000001</v>
      </c>
      <c r="AR94" s="199" t="s">
        <v>21</v>
      </c>
      <c r="AT94" s="200" t="s">
        <v>81</v>
      </c>
      <c r="AU94" s="200" t="s">
        <v>82</v>
      </c>
      <c r="AY94" s="199" t="s">
        <v>123</v>
      </c>
      <c r="BK94" s="201">
        <f>BK95+BK98+BK118+BK124+BK134</f>
        <v>0</v>
      </c>
    </row>
    <row r="95" s="10" customFormat="1" ht="22.8" customHeight="1">
      <c r="B95" s="188"/>
      <c r="C95" s="189"/>
      <c r="D95" s="190" t="s">
        <v>81</v>
      </c>
      <c r="E95" s="202" t="s">
        <v>162</v>
      </c>
      <c r="F95" s="202" t="s">
        <v>163</v>
      </c>
      <c r="G95" s="189"/>
      <c r="H95" s="189"/>
      <c r="I95" s="192"/>
      <c r="J95" s="203">
        <f>BK95</f>
        <v>0</v>
      </c>
      <c r="K95" s="189"/>
      <c r="L95" s="194"/>
      <c r="M95" s="195"/>
      <c r="N95" s="196"/>
      <c r="O95" s="196"/>
      <c r="P95" s="197">
        <f>SUM(P96:P97)</f>
        <v>0</v>
      </c>
      <c r="Q95" s="196"/>
      <c r="R95" s="197">
        <f>SUM(R96:R97)</f>
        <v>0.063254520000000009</v>
      </c>
      <c r="S95" s="196"/>
      <c r="T95" s="198">
        <f>SUM(T96:T97)</f>
        <v>0</v>
      </c>
      <c r="AR95" s="199" t="s">
        <v>21</v>
      </c>
      <c r="AT95" s="200" t="s">
        <v>81</v>
      </c>
      <c r="AU95" s="200" t="s">
        <v>21</v>
      </c>
      <c r="AY95" s="199" t="s">
        <v>123</v>
      </c>
      <c r="BK95" s="201">
        <f>SUM(BK96:BK97)</f>
        <v>0</v>
      </c>
    </row>
    <row r="96" s="1" customFormat="1" ht="22.5" customHeight="1">
      <c r="B96" s="38"/>
      <c r="C96" s="204" t="s">
        <v>21</v>
      </c>
      <c r="D96" s="204" t="s">
        <v>127</v>
      </c>
      <c r="E96" s="205" t="s">
        <v>164</v>
      </c>
      <c r="F96" s="206" t="s">
        <v>165</v>
      </c>
      <c r="G96" s="207" t="s">
        <v>166</v>
      </c>
      <c r="H96" s="208">
        <v>0.027</v>
      </c>
      <c r="I96" s="209"/>
      <c r="J96" s="210">
        <f>ROUND(I96*H96,2)</f>
        <v>0</v>
      </c>
      <c r="K96" s="206" t="s">
        <v>167</v>
      </c>
      <c r="L96" s="43"/>
      <c r="M96" s="211" t="s">
        <v>39</v>
      </c>
      <c r="N96" s="212" t="s">
        <v>53</v>
      </c>
      <c r="O96" s="79"/>
      <c r="P96" s="213">
        <f>O96*H96</f>
        <v>0</v>
      </c>
      <c r="Q96" s="213">
        <v>2.3427600000000002</v>
      </c>
      <c r="R96" s="213">
        <f>Q96*H96</f>
        <v>0.063254520000000009</v>
      </c>
      <c r="S96" s="213">
        <v>0</v>
      </c>
      <c r="T96" s="214">
        <f>S96*H96</f>
        <v>0</v>
      </c>
      <c r="AR96" s="16" t="s">
        <v>162</v>
      </c>
      <c r="AT96" s="16" t="s">
        <v>127</v>
      </c>
      <c r="AU96" s="16" t="s">
        <v>91</v>
      </c>
      <c r="AY96" s="16" t="s">
        <v>123</v>
      </c>
      <c r="BE96" s="215">
        <f>IF(N96="základní",J96,0)</f>
        <v>0</v>
      </c>
      <c r="BF96" s="215">
        <f>IF(N96="snížená",J96,0)</f>
        <v>0</v>
      </c>
      <c r="BG96" s="215">
        <f>IF(N96="zákl. přenesená",J96,0)</f>
        <v>0</v>
      </c>
      <c r="BH96" s="215">
        <f>IF(N96="sníž. přenesená",J96,0)</f>
        <v>0</v>
      </c>
      <c r="BI96" s="215">
        <f>IF(N96="nulová",J96,0)</f>
        <v>0</v>
      </c>
      <c r="BJ96" s="16" t="s">
        <v>21</v>
      </c>
      <c r="BK96" s="215">
        <f>ROUND(I96*H96,2)</f>
        <v>0</v>
      </c>
      <c r="BL96" s="16" t="s">
        <v>162</v>
      </c>
      <c r="BM96" s="16" t="s">
        <v>168</v>
      </c>
    </row>
    <row r="97" s="11" customFormat="1">
      <c r="B97" s="223"/>
      <c r="C97" s="224"/>
      <c r="D97" s="225" t="s">
        <v>169</v>
      </c>
      <c r="E97" s="226" t="s">
        <v>39</v>
      </c>
      <c r="F97" s="227" t="s">
        <v>170</v>
      </c>
      <c r="G97" s="224"/>
      <c r="H97" s="228">
        <v>0.027</v>
      </c>
      <c r="I97" s="229"/>
      <c r="J97" s="224"/>
      <c r="K97" s="224"/>
      <c r="L97" s="230"/>
      <c r="M97" s="231"/>
      <c r="N97" s="232"/>
      <c r="O97" s="232"/>
      <c r="P97" s="232"/>
      <c r="Q97" s="232"/>
      <c r="R97" s="232"/>
      <c r="S97" s="232"/>
      <c r="T97" s="233"/>
      <c r="AT97" s="234" t="s">
        <v>169</v>
      </c>
      <c r="AU97" s="234" t="s">
        <v>91</v>
      </c>
      <c r="AV97" s="11" t="s">
        <v>91</v>
      </c>
      <c r="AW97" s="11" t="s">
        <v>41</v>
      </c>
      <c r="AX97" s="11" t="s">
        <v>21</v>
      </c>
      <c r="AY97" s="234" t="s">
        <v>123</v>
      </c>
    </row>
    <row r="98" s="10" customFormat="1" ht="22.8" customHeight="1">
      <c r="B98" s="188"/>
      <c r="C98" s="189"/>
      <c r="D98" s="190" t="s">
        <v>81</v>
      </c>
      <c r="E98" s="202" t="s">
        <v>171</v>
      </c>
      <c r="F98" s="202" t="s">
        <v>172</v>
      </c>
      <c r="G98" s="189"/>
      <c r="H98" s="189"/>
      <c r="I98" s="192"/>
      <c r="J98" s="203">
        <f>BK98</f>
        <v>0</v>
      </c>
      <c r="K98" s="189"/>
      <c r="L98" s="194"/>
      <c r="M98" s="195"/>
      <c r="N98" s="196"/>
      <c r="O98" s="196"/>
      <c r="P98" s="197">
        <f>SUM(P99:P117)</f>
        <v>0</v>
      </c>
      <c r="Q98" s="196"/>
      <c r="R98" s="197">
        <f>SUM(R99:R117)</f>
        <v>3.8761422999999997</v>
      </c>
      <c r="S98" s="196"/>
      <c r="T98" s="198">
        <f>SUM(T99:T117)</f>
        <v>0</v>
      </c>
      <c r="AR98" s="199" t="s">
        <v>21</v>
      </c>
      <c r="AT98" s="200" t="s">
        <v>81</v>
      </c>
      <c r="AU98" s="200" t="s">
        <v>21</v>
      </c>
      <c r="AY98" s="199" t="s">
        <v>123</v>
      </c>
      <c r="BK98" s="201">
        <f>SUM(BK99:BK117)</f>
        <v>0</v>
      </c>
    </row>
    <row r="99" s="1" customFormat="1" ht="16.5" customHeight="1">
      <c r="B99" s="38"/>
      <c r="C99" s="204" t="s">
        <v>91</v>
      </c>
      <c r="D99" s="204" t="s">
        <v>127</v>
      </c>
      <c r="E99" s="205" t="s">
        <v>173</v>
      </c>
      <c r="F99" s="206" t="s">
        <v>174</v>
      </c>
      <c r="G99" s="207" t="s">
        <v>175</v>
      </c>
      <c r="H99" s="208">
        <v>20.914999999999999</v>
      </c>
      <c r="I99" s="209"/>
      <c r="J99" s="210">
        <f>ROUND(I99*H99,2)</f>
        <v>0</v>
      </c>
      <c r="K99" s="206" t="s">
        <v>167</v>
      </c>
      <c r="L99" s="43"/>
      <c r="M99" s="211" t="s">
        <v>39</v>
      </c>
      <c r="N99" s="212" t="s">
        <v>53</v>
      </c>
      <c r="O99" s="79"/>
      <c r="P99" s="213">
        <f>O99*H99</f>
        <v>0</v>
      </c>
      <c r="Q99" s="213">
        <v>0.0043800000000000002</v>
      </c>
      <c r="R99" s="213">
        <f>Q99*H99</f>
        <v>0.0916077</v>
      </c>
      <c r="S99" s="213">
        <v>0</v>
      </c>
      <c r="T99" s="214">
        <f>S99*H99</f>
        <v>0</v>
      </c>
      <c r="AR99" s="16" t="s">
        <v>162</v>
      </c>
      <c r="AT99" s="16" t="s">
        <v>127</v>
      </c>
      <c r="AU99" s="16" t="s">
        <v>91</v>
      </c>
      <c r="AY99" s="16" t="s">
        <v>123</v>
      </c>
      <c r="BE99" s="215">
        <f>IF(N99="základní",J99,0)</f>
        <v>0</v>
      </c>
      <c r="BF99" s="215">
        <f>IF(N99="snížená",J99,0)</f>
        <v>0</v>
      </c>
      <c r="BG99" s="215">
        <f>IF(N99="zákl. přenesená",J99,0)</f>
        <v>0</v>
      </c>
      <c r="BH99" s="215">
        <f>IF(N99="sníž. přenesená",J99,0)</f>
        <v>0</v>
      </c>
      <c r="BI99" s="215">
        <f>IF(N99="nulová",J99,0)</f>
        <v>0</v>
      </c>
      <c r="BJ99" s="16" t="s">
        <v>21</v>
      </c>
      <c r="BK99" s="215">
        <f>ROUND(I99*H99,2)</f>
        <v>0</v>
      </c>
      <c r="BL99" s="16" t="s">
        <v>162</v>
      </c>
      <c r="BM99" s="16" t="s">
        <v>176</v>
      </c>
    </row>
    <row r="100" s="1" customFormat="1">
      <c r="B100" s="38"/>
      <c r="C100" s="39"/>
      <c r="D100" s="225" t="s">
        <v>177</v>
      </c>
      <c r="E100" s="39"/>
      <c r="F100" s="235" t="s">
        <v>178</v>
      </c>
      <c r="G100" s="39"/>
      <c r="H100" s="39"/>
      <c r="I100" s="128"/>
      <c r="J100" s="39"/>
      <c r="K100" s="39"/>
      <c r="L100" s="43"/>
      <c r="M100" s="236"/>
      <c r="N100" s="79"/>
      <c r="O100" s="79"/>
      <c r="P100" s="79"/>
      <c r="Q100" s="79"/>
      <c r="R100" s="79"/>
      <c r="S100" s="79"/>
      <c r="T100" s="80"/>
      <c r="AT100" s="16" t="s">
        <v>177</v>
      </c>
      <c r="AU100" s="16" t="s">
        <v>91</v>
      </c>
    </row>
    <row r="101" s="1" customFormat="1" ht="22.5" customHeight="1">
      <c r="B101" s="38"/>
      <c r="C101" s="204" t="s">
        <v>126</v>
      </c>
      <c r="D101" s="204" t="s">
        <v>127</v>
      </c>
      <c r="E101" s="205" t="s">
        <v>179</v>
      </c>
      <c r="F101" s="206" t="s">
        <v>180</v>
      </c>
      <c r="G101" s="207" t="s">
        <v>175</v>
      </c>
      <c r="H101" s="208">
        <v>20.914999999999999</v>
      </c>
      <c r="I101" s="209"/>
      <c r="J101" s="210">
        <f>ROUND(I101*H101,2)</f>
        <v>0</v>
      </c>
      <c r="K101" s="206" t="s">
        <v>167</v>
      </c>
      <c r="L101" s="43"/>
      <c r="M101" s="211" t="s">
        <v>39</v>
      </c>
      <c r="N101" s="212" t="s">
        <v>53</v>
      </c>
      <c r="O101" s="79"/>
      <c r="P101" s="213">
        <f>O101*H101</f>
        <v>0</v>
      </c>
      <c r="Q101" s="213">
        <v>0.016279999999999999</v>
      </c>
      <c r="R101" s="213">
        <f>Q101*H101</f>
        <v>0.34049619999999997</v>
      </c>
      <c r="S101" s="213">
        <v>0</v>
      </c>
      <c r="T101" s="214">
        <f>S101*H101</f>
        <v>0</v>
      </c>
      <c r="AR101" s="16" t="s">
        <v>162</v>
      </c>
      <c r="AT101" s="16" t="s">
        <v>127</v>
      </c>
      <c r="AU101" s="16" t="s">
        <v>91</v>
      </c>
      <c r="AY101" s="16" t="s">
        <v>123</v>
      </c>
      <c r="BE101" s="215">
        <f>IF(N101="základní",J101,0)</f>
        <v>0</v>
      </c>
      <c r="BF101" s="215">
        <f>IF(N101="snížená",J101,0)</f>
        <v>0</v>
      </c>
      <c r="BG101" s="215">
        <f>IF(N101="zákl. přenesená",J101,0)</f>
        <v>0</v>
      </c>
      <c r="BH101" s="215">
        <f>IF(N101="sníž. přenesená",J101,0)</f>
        <v>0</v>
      </c>
      <c r="BI101" s="215">
        <f>IF(N101="nulová",J101,0)</f>
        <v>0</v>
      </c>
      <c r="BJ101" s="16" t="s">
        <v>21</v>
      </c>
      <c r="BK101" s="215">
        <f>ROUND(I101*H101,2)</f>
        <v>0</v>
      </c>
      <c r="BL101" s="16" t="s">
        <v>162</v>
      </c>
      <c r="BM101" s="16" t="s">
        <v>181</v>
      </c>
    </row>
    <row r="102" s="1" customFormat="1">
      <c r="B102" s="38"/>
      <c r="C102" s="39"/>
      <c r="D102" s="225" t="s">
        <v>177</v>
      </c>
      <c r="E102" s="39"/>
      <c r="F102" s="235" t="s">
        <v>182</v>
      </c>
      <c r="G102" s="39"/>
      <c r="H102" s="39"/>
      <c r="I102" s="128"/>
      <c r="J102" s="39"/>
      <c r="K102" s="39"/>
      <c r="L102" s="43"/>
      <c r="M102" s="236"/>
      <c r="N102" s="79"/>
      <c r="O102" s="79"/>
      <c r="P102" s="79"/>
      <c r="Q102" s="79"/>
      <c r="R102" s="79"/>
      <c r="S102" s="79"/>
      <c r="T102" s="80"/>
      <c r="AT102" s="16" t="s">
        <v>177</v>
      </c>
      <c r="AU102" s="16" t="s">
        <v>91</v>
      </c>
    </row>
    <row r="103" s="11" customFormat="1">
      <c r="B103" s="223"/>
      <c r="C103" s="224"/>
      <c r="D103" s="225" t="s">
        <v>169</v>
      </c>
      <c r="E103" s="226" t="s">
        <v>39</v>
      </c>
      <c r="F103" s="227" t="s">
        <v>183</v>
      </c>
      <c r="G103" s="224"/>
      <c r="H103" s="228">
        <v>5.875</v>
      </c>
      <c r="I103" s="229"/>
      <c r="J103" s="224"/>
      <c r="K103" s="224"/>
      <c r="L103" s="230"/>
      <c r="M103" s="231"/>
      <c r="N103" s="232"/>
      <c r="O103" s="232"/>
      <c r="P103" s="232"/>
      <c r="Q103" s="232"/>
      <c r="R103" s="232"/>
      <c r="S103" s="232"/>
      <c r="T103" s="233"/>
      <c r="AT103" s="234" t="s">
        <v>169</v>
      </c>
      <c r="AU103" s="234" t="s">
        <v>91</v>
      </c>
      <c r="AV103" s="11" t="s">
        <v>91</v>
      </c>
      <c r="AW103" s="11" t="s">
        <v>41</v>
      </c>
      <c r="AX103" s="11" t="s">
        <v>82</v>
      </c>
      <c r="AY103" s="234" t="s">
        <v>123</v>
      </c>
    </row>
    <row r="104" s="11" customFormat="1">
      <c r="B104" s="223"/>
      <c r="C104" s="224"/>
      <c r="D104" s="225" t="s">
        <v>169</v>
      </c>
      <c r="E104" s="226" t="s">
        <v>39</v>
      </c>
      <c r="F104" s="227" t="s">
        <v>184</v>
      </c>
      <c r="G104" s="224"/>
      <c r="H104" s="228">
        <v>15.039999999999999</v>
      </c>
      <c r="I104" s="229"/>
      <c r="J104" s="224"/>
      <c r="K104" s="224"/>
      <c r="L104" s="230"/>
      <c r="M104" s="231"/>
      <c r="N104" s="232"/>
      <c r="O104" s="232"/>
      <c r="P104" s="232"/>
      <c r="Q104" s="232"/>
      <c r="R104" s="232"/>
      <c r="S104" s="232"/>
      <c r="T104" s="233"/>
      <c r="AT104" s="234" t="s">
        <v>169</v>
      </c>
      <c r="AU104" s="234" t="s">
        <v>91</v>
      </c>
      <c r="AV104" s="11" t="s">
        <v>91</v>
      </c>
      <c r="AW104" s="11" t="s">
        <v>41</v>
      </c>
      <c r="AX104" s="11" t="s">
        <v>82</v>
      </c>
      <c r="AY104" s="234" t="s">
        <v>123</v>
      </c>
    </row>
    <row r="105" s="12" customFormat="1">
      <c r="B105" s="237"/>
      <c r="C105" s="238"/>
      <c r="D105" s="225" t="s">
        <v>169</v>
      </c>
      <c r="E105" s="239" t="s">
        <v>39</v>
      </c>
      <c r="F105" s="240" t="s">
        <v>185</v>
      </c>
      <c r="G105" s="238"/>
      <c r="H105" s="241">
        <v>20.914999999999999</v>
      </c>
      <c r="I105" s="242"/>
      <c r="J105" s="238"/>
      <c r="K105" s="238"/>
      <c r="L105" s="243"/>
      <c r="M105" s="244"/>
      <c r="N105" s="245"/>
      <c r="O105" s="245"/>
      <c r="P105" s="245"/>
      <c r="Q105" s="245"/>
      <c r="R105" s="245"/>
      <c r="S105" s="245"/>
      <c r="T105" s="246"/>
      <c r="AT105" s="247" t="s">
        <v>169</v>
      </c>
      <c r="AU105" s="247" t="s">
        <v>91</v>
      </c>
      <c r="AV105" s="12" t="s">
        <v>162</v>
      </c>
      <c r="AW105" s="12" t="s">
        <v>41</v>
      </c>
      <c r="AX105" s="12" t="s">
        <v>21</v>
      </c>
      <c r="AY105" s="247" t="s">
        <v>123</v>
      </c>
    </row>
    <row r="106" s="1" customFormat="1" ht="16.5" customHeight="1">
      <c r="B106" s="38"/>
      <c r="C106" s="204" t="s">
        <v>162</v>
      </c>
      <c r="D106" s="204" t="s">
        <v>127</v>
      </c>
      <c r="E106" s="205" t="s">
        <v>186</v>
      </c>
      <c r="F106" s="206" t="s">
        <v>187</v>
      </c>
      <c r="G106" s="207" t="s">
        <v>175</v>
      </c>
      <c r="H106" s="208">
        <v>113.45999999999999</v>
      </c>
      <c r="I106" s="209"/>
      <c r="J106" s="210">
        <f>ROUND(I106*H106,2)</f>
        <v>0</v>
      </c>
      <c r="K106" s="206" t="s">
        <v>167</v>
      </c>
      <c r="L106" s="43"/>
      <c r="M106" s="211" t="s">
        <v>39</v>
      </c>
      <c r="N106" s="212" t="s">
        <v>53</v>
      </c>
      <c r="O106" s="79"/>
      <c r="P106" s="213">
        <f>O106*H106</f>
        <v>0</v>
      </c>
      <c r="Q106" s="213">
        <v>0.020480000000000002</v>
      </c>
      <c r="R106" s="213">
        <f>Q106*H106</f>
        <v>2.3236607999999999</v>
      </c>
      <c r="S106" s="213">
        <v>0</v>
      </c>
      <c r="T106" s="214">
        <f>S106*H106</f>
        <v>0</v>
      </c>
      <c r="AR106" s="16" t="s">
        <v>162</v>
      </c>
      <c r="AT106" s="16" t="s">
        <v>127</v>
      </c>
      <c r="AU106" s="16" t="s">
        <v>91</v>
      </c>
      <c r="AY106" s="16" t="s">
        <v>123</v>
      </c>
      <c r="BE106" s="215">
        <f>IF(N106="základní",J106,0)</f>
        <v>0</v>
      </c>
      <c r="BF106" s="215">
        <f>IF(N106="snížená",J106,0)</f>
        <v>0</v>
      </c>
      <c r="BG106" s="215">
        <f>IF(N106="zákl. přenesená",J106,0)</f>
        <v>0</v>
      </c>
      <c r="BH106" s="215">
        <f>IF(N106="sníž. přenesená",J106,0)</f>
        <v>0</v>
      </c>
      <c r="BI106" s="215">
        <f>IF(N106="nulová",J106,0)</f>
        <v>0</v>
      </c>
      <c r="BJ106" s="16" t="s">
        <v>21</v>
      </c>
      <c r="BK106" s="215">
        <f>ROUND(I106*H106,2)</f>
        <v>0</v>
      </c>
      <c r="BL106" s="16" t="s">
        <v>162</v>
      </c>
      <c r="BM106" s="16" t="s">
        <v>188</v>
      </c>
    </row>
    <row r="107" s="1" customFormat="1">
      <c r="B107" s="38"/>
      <c r="C107" s="39"/>
      <c r="D107" s="225" t="s">
        <v>177</v>
      </c>
      <c r="E107" s="39"/>
      <c r="F107" s="235" t="s">
        <v>189</v>
      </c>
      <c r="G107" s="39"/>
      <c r="H107" s="39"/>
      <c r="I107" s="128"/>
      <c r="J107" s="39"/>
      <c r="K107" s="39"/>
      <c r="L107" s="43"/>
      <c r="M107" s="236"/>
      <c r="N107" s="79"/>
      <c r="O107" s="79"/>
      <c r="P107" s="79"/>
      <c r="Q107" s="79"/>
      <c r="R107" s="79"/>
      <c r="S107" s="79"/>
      <c r="T107" s="80"/>
      <c r="AT107" s="16" t="s">
        <v>177</v>
      </c>
      <c r="AU107" s="16" t="s">
        <v>91</v>
      </c>
    </row>
    <row r="108" s="11" customFormat="1">
      <c r="B108" s="223"/>
      <c r="C108" s="224"/>
      <c r="D108" s="225" t="s">
        <v>169</v>
      </c>
      <c r="E108" s="226" t="s">
        <v>39</v>
      </c>
      <c r="F108" s="227" t="s">
        <v>190</v>
      </c>
      <c r="G108" s="224"/>
      <c r="H108" s="228">
        <v>113.45999999999999</v>
      </c>
      <c r="I108" s="229"/>
      <c r="J108" s="224"/>
      <c r="K108" s="224"/>
      <c r="L108" s="230"/>
      <c r="M108" s="231"/>
      <c r="N108" s="232"/>
      <c r="O108" s="232"/>
      <c r="P108" s="232"/>
      <c r="Q108" s="232"/>
      <c r="R108" s="232"/>
      <c r="S108" s="232"/>
      <c r="T108" s="233"/>
      <c r="AT108" s="234" t="s">
        <v>169</v>
      </c>
      <c r="AU108" s="234" t="s">
        <v>91</v>
      </c>
      <c r="AV108" s="11" t="s">
        <v>91</v>
      </c>
      <c r="AW108" s="11" t="s">
        <v>41</v>
      </c>
      <c r="AX108" s="11" t="s">
        <v>21</v>
      </c>
      <c r="AY108" s="234" t="s">
        <v>123</v>
      </c>
    </row>
    <row r="109" s="1" customFormat="1" ht="16.5" customHeight="1">
      <c r="B109" s="38"/>
      <c r="C109" s="204" t="s">
        <v>122</v>
      </c>
      <c r="D109" s="204" t="s">
        <v>127</v>
      </c>
      <c r="E109" s="205" t="s">
        <v>191</v>
      </c>
      <c r="F109" s="206" t="s">
        <v>192</v>
      </c>
      <c r="G109" s="207" t="s">
        <v>175</v>
      </c>
      <c r="H109" s="208">
        <v>40.259999999999998</v>
      </c>
      <c r="I109" s="209"/>
      <c r="J109" s="210">
        <f>ROUND(I109*H109,2)</f>
        <v>0</v>
      </c>
      <c r="K109" s="206" t="s">
        <v>167</v>
      </c>
      <c r="L109" s="43"/>
      <c r="M109" s="211" t="s">
        <v>39</v>
      </c>
      <c r="N109" s="212" t="s">
        <v>53</v>
      </c>
      <c r="O109" s="79"/>
      <c r="P109" s="213">
        <f>O109*H109</f>
        <v>0</v>
      </c>
      <c r="Q109" s="213">
        <v>0.0043800000000000002</v>
      </c>
      <c r="R109" s="213">
        <f>Q109*H109</f>
        <v>0.17633879999999999</v>
      </c>
      <c r="S109" s="213">
        <v>0</v>
      </c>
      <c r="T109" s="214">
        <f>S109*H109</f>
        <v>0</v>
      </c>
      <c r="AR109" s="16" t="s">
        <v>162</v>
      </c>
      <c r="AT109" s="16" t="s">
        <v>127</v>
      </c>
      <c r="AU109" s="16" t="s">
        <v>91</v>
      </c>
      <c r="AY109" s="16" t="s">
        <v>123</v>
      </c>
      <c r="BE109" s="215">
        <f>IF(N109="základní",J109,0)</f>
        <v>0</v>
      </c>
      <c r="BF109" s="215">
        <f>IF(N109="snížená",J109,0)</f>
        <v>0</v>
      </c>
      <c r="BG109" s="215">
        <f>IF(N109="zákl. přenesená",J109,0)</f>
        <v>0</v>
      </c>
      <c r="BH109" s="215">
        <f>IF(N109="sníž. přenesená",J109,0)</f>
        <v>0</v>
      </c>
      <c r="BI109" s="215">
        <f>IF(N109="nulová",J109,0)</f>
        <v>0</v>
      </c>
      <c r="BJ109" s="16" t="s">
        <v>21</v>
      </c>
      <c r="BK109" s="215">
        <f>ROUND(I109*H109,2)</f>
        <v>0</v>
      </c>
      <c r="BL109" s="16" t="s">
        <v>162</v>
      </c>
      <c r="BM109" s="16" t="s">
        <v>193</v>
      </c>
    </row>
    <row r="110" s="1" customFormat="1">
      <c r="B110" s="38"/>
      <c r="C110" s="39"/>
      <c r="D110" s="225" t="s">
        <v>177</v>
      </c>
      <c r="E110" s="39"/>
      <c r="F110" s="235" t="s">
        <v>178</v>
      </c>
      <c r="G110" s="39"/>
      <c r="H110" s="39"/>
      <c r="I110" s="128"/>
      <c r="J110" s="39"/>
      <c r="K110" s="39"/>
      <c r="L110" s="43"/>
      <c r="M110" s="236"/>
      <c r="N110" s="79"/>
      <c r="O110" s="79"/>
      <c r="P110" s="79"/>
      <c r="Q110" s="79"/>
      <c r="R110" s="79"/>
      <c r="S110" s="79"/>
      <c r="T110" s="80"/>
      <c r="AT110" s="16" t="s">
        <v>177</v>
      </c>
      <c r="AU110" s="16" t="s">
        <v>91</v>
      </c>
    </row>
    <row r="111" s="1" customFormat="1" ht="22.5" customHeight="1">
      <c r="B111" s="38"/>
      <c r="C111" s="204" t="s">
        <v>171</v>
      </c>
      <c r="D111" s="204" t="s">
        <v>127</v>
      </c>
      <c r="E111" s="205" t="s">
        <v>194</v>
      </c>
      <c r="F111" s="206" t="s">
        <v>195</v>
      </c>
      <c r="G111" s="207" t="s">
        <v>175</v>
      </c>
      <c r="H111" s="208">
        <v>40.259999999999998</v>
      </c>
      <c r="I111" s="209"/>
      <c r="J111" s="210">
        <f>ROUND(I111*H111,2)</f>
        <v>0</v>
      </c>
      <c r="K111" s="206" t="s">
        <v>167</v>
      </c>
      <c r="L111" s="43"/>
      <c r="M111" s="211" t="s">
        <v>39</v>
      </c>
      <c r="N111" s="212" t="s">
        <v>53</v>
      </c>
      <c r="O111" s="79"/>
      <c r="P111" s="213">
        <f>O111*H111</f>
        <v>0</v>
      </c>
      <c r="Q111" s="213">
        <v>0.018380000000000001</v>
      </c>
      <c r="R111" s="213">
        <f>Q111*H111</f>
        <v>0.73997879999999994</v>
      </c>
      <c r="S111" s="213">
        <v>0</v>
      </c>
      <c r="T111" s="214">
        <f>S111*H111</f>
        <v>0</v>
      </c>
      <c r="AR111" s="16" t="s">
        <v>162</v>
      </c>
      <c r="AT111" s="16" t="s">
        <v>127</v>
      </c>
      <c r="AU111" s="16" t="s">
        <v>91</v>
      </c>
      <c r="AY111" s="16" t="s">
        <v>123</v>
      </c>
      <c r="BE111" s="215">
        <f>IF(N111="základní",J111,0)</f>
        <v>0</v>
      </c>
      <c r="BF111" s="215">
        <f>IF(N111="snížená",J111,0)</f>
        <v>0</v>
      </c>
      <c r="BG111" s="215">
        <f>IF(N111="zákl. přenesená",J111,0)</f>
        <v>0</v>
      </c>
      <c r="BH111" s="215">
        <f>IF(N111="sníž. přenesená",J111,0)</f>
        <v>0</v>
      </c>
      <c r="BI111" s="215">
        <f>IF(N111="nulová",J111,0)</f>
        <v>0</v>
      </c>
      <c r="BJ111" s="16" t="s">
        <v>21</v>
      </c>
      <c r="BK111" s="215">
        <f>ROUND(I111*H111,2)</f>
        <v>0</v>
      </c>
      <c r="BL111" s="16" t="s">
        <v>162</v>
      </c>
      <c r="BM111" s="16" t="s">
        <v>196</v>
      </c>
    </row>
    <row r="112" s="1" customFormat="1">
      <c r="B112" s="38"/>
      <c r="C112" s="39"/>
      <c r="D112" s="225" t="s">
        <v>177</v>
      </c>
      <c r="E112" s="39"/>
      <c r="F112" s="235" t="s">
        <v>182</v>
      </c>
      <c r="G112" s="39"/>
      <c r="H112" s="39"/>
      <c r="I112" s="128"/>
      <c r="J112" s="39"/>
      <c r="K112" s="39"/>
      <c r="L112" s="43"/>
      <c r="M112" s="236"/>
      <c r="N112" s="79"/>
      <c r="O112" s="79"/>
      <c r="P112" s="79"/>
      <c r="Q112" s="79"/>
      <c r="R112" s="79"/>
      <c r="S112" s="79"/>
      <c r="T112" s="80"/>
      <c r="AT112" s="16" t="s">
        <v>177</v>
      </c>
      <c r="AU112" s="16" t="s">
        <v>91</v>
      </c>
    </row>
    <row r="113" s="11" customFormat="1">
      <c r="B113" s="223"/>
      <c r="C113" s="224"/>
      <c r="D113" s="225" t="s">
        <v>169</v>
      </c>
      <c r="E113" s="226" t="s">
        <v>39</v>
      </c>
      <c r="F113" s="227" t="s">
        <v>197</v>
      </c>
      <c r="G113" s="224"/>
      <c r="H113" s="228">
        <v>40.259999999999998</v>
      </c>
      <c r="I113" s="229"/>
      <c r="J113" s="224"/>
      <c r="K113" s="224"/>
      <c r="L113" s="230"/>
      <c r="M113" s="231"/>
      <c r="N113" s="232"/>
      <c r="O113" s="232"/>
      <c r="P113" s="232"/>
      <c r="Q113" s="232"/>
      <c r="R113" s="232"/>
      <c r="S113" s="232"/>
      <c r="T113" s="233"/>
      <c r="AT113" s="234" t="s">
        <v>169</v>
      </c>
      <c r="AU113" s="234" t="s">
        <v>91</v>
      </c>
      <c r="AV113" s="11" t="s">
        <v>91</v>
      </c>
      <c r="AW113" s="11" t="s">
        <v>41</v>
      </c>
      <c r="AX113" s="11" t="s">
        <v>21</v>
      </c>
      <c r="AY113" s="234" t="s">
        <v>123</v>
      </c>
    </row>
    <row r="114" s="1" customFormat="1" ht="22.5" customHeight="1">
      <c r="B114" s="38"/>
      <c r="C114" s="204" t="s">
        <v>198</v>
      </c>
      <c r="D114" s="204" t="s">
        <v>127</v>
      </c>
      <c r="E114" s="205" t="s">
        <v>199</v>
      </c>
      <c r="F114" s="206" t="s">
        <v>200</v>
      </c>
      <c r="G114" s="207" t="s">
        <v>201</v>
      </c>
      <c r="H114" s="208">
        <v>7</v>
      </c>
      <c r="I114" s="209"/>
      <c r="J114" s="210">
        <f>ROUND(I114*H114,2)</f>
        <v>0</v>
      </c>
      <c r="K114" s="206" t="s">
        <v>167</v>
      </c>
      <c r="L114" s="43"/>
      <c r="M114" s="211" t="s">
        <v>39</v>
      </c>
      <c r="N114" s="212" t="s">
        <v>53</v>
      </c>
      <c r="O114" s="79"/>
      <c r="P114" s="213">
        <f>O114*H114</f>
        <v>0</v>
      </c>
      <c r="Q114" s="213">
        <v>0.016979999999999999</v>
      </c>
      <c r="R114" s="213">
        <f>Q114*H114</f>
        <v>0.11885999999999999</v>
      </c>
      <c r="S114" s="213">
        <v>0</v>
      </c>
      <c r="T114" s="214">
        <f>S114*H114</f>
        <v>0</v>
      </c>
      <c r="AR114" s="16" t="s">
        <v>162</v>
      </c>
      <c r="AT114" s="16" t="s">
        <v>127</v>
      </c>
      <c r="AU114" s="16" t="s">
        <v>91</v>
      </c>
      <c r="AY114" s="16" t="s">
        <v>123</v>
      </c>
      <c r="BE114" s="215">
        <f>IF(N114="základní",J114,0)</f>
        <v>0</v>
      </c>
      <c r="BF114" s="215">
        <f>IF(N114="snížená",J114,0)</f>
        <v>0</v>
      </c>
      <c r="BG114" s="215">
        <f>IF(N114="zákl. přenesená",J114,0)</f>
        <v>0</v>
      </c>
      <c r="BH114" s="215">
        <f>IF(N114="sníž. přenesená",J114,0)</f>
        <v>0</v>
      </c>
      <c r="BI114" s="215">
        <f>IF(N114="nulová",J114,0)</f>
        <v>0</v>
      </c>
      <c r="BJ114" s="16" t="s">
        <v>21</v>
      </c>
      <c r="BK114" s="215">
        <f>ROUND(I114*H114,2)</f>
        <v>0</v>
      </c>
      <c r="BL114" s="16" t="s">
        <v>162</v>
      </c>
      <c r="BM114" s="16" t="s">
        <v>202</v>
      </c>
    </row>
    <row r="115" s="1" customFormat="1">
      <c r="B115" s="38"/>
      <c r="C115" s="39"/>
      <c r="D115" s="225" t="s">
        <v>177</v>
      </c>
      <c r="E115" s="39"/>
      <c r="F115" s="235" t="s">
        <v>203</v>
      </c>
      <c r="G115" s="39"/>
      <c r="H115" s="39"/>
      <c r="I115" s="128"/>
      <c r="J115" s="39"/>
      <c r="K115" s="39"/>
      <c r="L115" s="43"/>
      <c r="M115" s="236"/>
      <c r="N115" s="79"/>
      <c r="O115" s="79"/>
      <c r="P115" s="79"/>
      <c r="Q115" s="79"/>
      <c r="R115" s="79"/>
      <c r="S115" s="79"/>
      <c r="T115" s="80"/>
      <c r="AT115" s="16" t="s">
        <v>177</v>
      </c>
      <c r="AU115" s="16" t="s">
        <v>91</v>
      </c>
    </row>
    <row r="116" s="1" customFormat="1" ht="16.5" customHeight="1">
      <c r="B116" s="38"/>
      <c r="C116" s="248" t="s">
        <v>204</v>
      </c>
      <c r="D116" s="248" t="s">
        <v>205</v>
      </c>
      <c r="E116" s="249" t="s">
        <v>206</v>
      </c>
      <c r="F116" s="250" t="s">
        <v>207</v>
      </c>
      <c r="G116" s="251" t="s">
        <v>201</v>
      </c>
      <c r="H116" s="252">
        <v>4</v>
      </c>
      <c r="I116" s="253"/>
      <c r="J116" s="254">
        <f>ROUND(I116*H116,2)</f>
        <v>0</v>
      </c>
      <c r="K116" s="250" t="s">
        <v>167</v>
      </c>
      <c r="L116" s="255"/>
      <c r="M116" s="256" t="s">
        <v>39</v>
      </c>
      <c r="N116" s="257" t="s">
        <v>53</v>
      </c>
      <c r="O116" s="79"/>
      <c r="P116" s="213">
        <f>O116*H116</f>
        <v>0</v>
      </c>
      <c r="Q116" s="213">
        <v>0.0132</v>
      </c>
      <c r="R116" s="213">
        <f>Q116*H116</f>
        <v>0.0528</v>
      </c>
      <c r="S116" s="213">
        <v>0</v>
      </c>
      <c r="T116" s="214">
        <f>S116*H116</f>
        <v>0</v>
      </c>
      <c r="AR116" s="16" t="s">
        <v>204</v>
      </c>
      <c r="AT116" s="16" t="s">
        <v>205</v>
      </c>
      <c r="AU116" s="16" t="s">
        <v>91</v>
      </c>
      <c r="AY116" s="16" t="s">
        <v>123</v>
      </c>
      <c r="BE116" s="215">
        <f>IF(N116="základní",J116,0)</f>
        <v>0</v>
      </c>
      <c r="BF116" s="215">
        <f>IF(N116="snížená",J116,0)</f>
        <v>0</v>
      </c>
      <c r="BG116" s="215">
        <f>IF(N116="zákl. přenesená",J116,0)</f>
        <v>0</v>
      </c>
      <c r="BH116" s="215">
        <f>IF(N116="sníž. přenesená",J116,0)</f>
        <v>0</v>
      </c>
      <c r="BI116" s="215">
        <f>IF(N116="nulová",J116,0)</f>
        <v>0</v>
      </c>
      <c r="BJ116" s="16" t="s">
        <v>21</v>
      </c>
      <c r="BK116" s="215">
        <f>ROUND(I116*H116,2)</f>
        <v>0</v>
      </c>
      <c r="BL116" s="16" t="s">
        <v>162</v>
      </c>
      <c r="BM116" s="16" t="s">
        <v>208</v>
      </c>
    </row>
    <row r="117" s="1" customFormat="1" ht="16.5" customHeight="1">
      <c r="B117" s="38"/>
      <c r="C117" s="248" t="s">
        <v>209</v>
      </c>
      <c r="D117" s="248" t="s">
        <v>205</v>
      </c>
      <c r="E117" s="249" t="s">
        <v>210</v>
      </c>
      <c r="F117" s="250" t="s">
        <v>211</v>
      </c>
      <c r="G117" s="251" t="s">
        <v>201</v>
      </c>
      <c r="H117" s="252">
        <v>3</v>
      </c>
      <c r="I117" s="253"/>
      <c r="J117" s="254">
        <f>ROUND(I117*H117,2)</f>
        <v>0</v>
      </c>
      <c r="K117" s="250" t="s">
        <v>167</v>
      </c>
      <c r="L117" s="255"/>
      <c r="M117" s="256" t="s">
        <v>39</v>
      </c>
      <c r="N117" s="257" t="s">
        <v>53</v>
      </c>
      <c r="O117" s="79"/>
      <c r="P117" s="213">
        <f>O117*H117</f>
        <v>0</v>
      </c>
      <c r="Q117" s="213">
        <v>0.010800000000000001</v>
      </c>
      <c r="R117" s="213">
        <f>Q117*H117</f>
        <v>0.032399999999999998</v>
      </c>
      <c r="S117" s="213">
        <v>0</v>
      </c>
      <c r="T117" s="214">
        <f>S117*H117</f>
        <v>0</v>
      </c>
      <c r="AR117" s="16" t="s">
        <v>204</v>
      </c>
      <c r="AT117" s="16" t="s">
        <v>205</v>
      </c>
      <c r="AU117" s="16" t="s">
        <v>91</v>
      </c>
      <c r="AY117" s="16" t="s">
        <v>123</v>
      </c>
      <c r="BE117" s="215">
        <f>IF(N117="základní",J117,0)</f>
        <v>0</v>
      </c>
      <c r="BF117" s="215">
        <f>IF(N117="snížená",J117,0)</f>
        <v>0</v>
      </c>
      <c r="BG117" s="215">
        <f>IF(N117="zákl. přenesená",J117,0)</f>
        <v>0</v>
      </c>
      <c r="BH117" s="215">
        <f>IF(N117="sníž. přenesená",J117,0)</f>
        <v>0</v>
      </c>
      <c r="BI117" s="215">
        <f>IF(N117="nulová",J117,0)</f>
        <v>0</v>
      </c>
      <c r="BJ117" s="16" t="s">
        <v>21</v>
      </c>
      <c r="BK117" s="215">
        <f>ROUND(I117*H117,2)</f>
        <v>0</v>
      </c>
      <c r="BL117" s="16" t="s">
        <v>162</v>
      </c>
      <c r="BM117" s="16" t="s">
        <v>212</v>
      </c>
    </row>
    <row r="118" s="10" customFormat="1" ht="22.8" customHeight="1">
      <c r="B118" s="188"/>
      <c r="C118" s="189"/>
      <c r="D118" s="190" t="s">
        <v>81</v>
      </c>
      <c r="E118" s="202" t="s">
        <v>209</v>
      </c>
      <c r="F118" s="202" t="s">
        <v>213</v>
      </c>
      <c r="G118" s="189"/>
      <c r="H118" s="189"/>
      <c r="I118" s="192"/>
      <c r="J118" s="203">
        <f>BK118</f>
        <v>0</v>
      </c>
      <c r="K118" s="189"/>
      <c r="L118" s="194"/>
      <c r="M118" s="195"/>
      <c r="N118" s="196"/>
      <c r="O118" s="196"/>
      <c r="P118" s="197">
        <f>SUM(P119:P123)</f>
        <v>0</v>
      </c>
      <c r="Q118" s="196"/>
      <c r="R118" s="197">
        <f>SUM(R119:R123)</f>
        <v>0.0012800000000000001</v>
      </c>
      <c r="S118" s="196"/>
      <c r="T118" s="198">
        <f>SUM(T119:T123)</f>
        <v>0.032000000000000001</v>
      </c>
      <c r="AR118" s="199" t="s">
        <v>21</v>
      </c>
      <c r="AT118" s="200" t="s">
        <v>81</v>
      </c>
      <c r="AU118" s="200" t="s">
        <v>21</v>
      </c>
      <c r="AY118" s="199" t="s">
        <v>123</v>
      </c>
      <c r="BK118" s="201">
        <f>SUM(BK119:BK123)</f>
        <v>0</v>
      </c>
    </row>
    <row r="119" s="1" customFormat="1" ht="16.5" customHeight="1">
      <c r="B119" s="38"/>
      <c r="C119" s="204" t="s">
        <v>214</v>
      </c>
      <c r="D119" s="204" t="s">
        <v>127</v>
      </c>
      <c r="E119" s="205" t="s">
        <v>215</v>
      </c>
      <c r="F119" s="206" t="s">
        <v>216</v>
      </c>
      <c r="G119" s="207" t="s">
        <v>175</v>
      </c>
      <c r="H119" s="208">
        <v>128</v>
      </c>
      <c r="I119" s="209"/>
      <c r="J119" s="210">
        <f>ROUND(I119*H119,2)</f>
        <v>0</v>
      </c>
      <c r="K119" s="206" t="s">
        <v>167</v>
      </c>
      <c r="L119" s="43"/>
      <c r="M119" s="211" t="s">
        <v>39</v>
      </c>
      <c r="N119" s="212" t="s">
        <v>53</v>
      </c>
      <c r="O119" s="79"/>
      <c r="P119" s="213">
        <f>O119*H119</f>
        <v>0</v>
      </c>
      <c r="Q119" s="213">
        <v>0</v>
      </c>
      <c r="R119" s="213">
        <f>Q119*H119</f>
        <v>0</v>
      </c>
      <c r="S119" s="213">
        <v>0</v>
      </c>
      <c r="T119" s="214">
        <f>S119*H119</f>
        <v>0</v>
      </c>
      <c r="AR119" s="16" t="s">
        <v>162</v>
      </c>
      <c r="AT119" s="16" t="s">
        <v>127</v>
      </c>
      <c r="AU119" s="16" t="s">
        <v>91</v>
      </c>
      <c r="AY119" s="16" t="s">
        <v>123</v>
      </c>
      <c r="BE119" s="215">
        <f>IF(N119="základní",J119,0)</f>
        <v>0</v>
      </c>
      <c r="BF119" s="215">
        <f>IF(N119="snížená",J119,0)</f>
        <v>0</v>
      </c>
      <c r="BG119" s="215">
        <f>IF(N119="zákl. přenesená",J119,0)</f>
        <v>0</v>
      </c>
      <c r="BH119" s="215">
        <f>IF(N119="sníž. přenesená",J119,0)</f>
        <v>0</v>
      </c>
      <c r="BI119" s="215">
        <f>IF(N119="nulová",J119,0)</f>
        <v>0</v>
      </c>
      <c r="BJ119" s="16" t="s">
        <v>21</v>
      </c>
      <c r="BK119" s="215">
        <f>ROUND(I119*H119,2)</f>
        <v>0</v>
      </c>
      <c r="BL119" s="16" t="s">
        <v>162</v>
      </c>
      <c r="BM119" s="16" t="s">
        <v>217</v>
      </c>
    </row>
    <row r="120" s="1" customFormat="1">
      <c r="B120" s="38"/>
      <c r="C120" s="39"/>
      <c r="D120" s="225" t="s">
        <v>177</v>
      </c>
      <c r="E120" s="39"/>
      <c r="F120" s="235" t="s">
        <v>218</v>
      </c>
      <c r="G120" s="39"/>
      <c r="H120" s="39"/>
      <c r="I120" s="128"/>
      <c r="J120" s="39"/>
      <c r="K120" s="39"/>
      <c r="L120" s="43"/>
      <c r="M120" s="236"/>
      <c r="N120" s="79"/>
      <c r="O120" s="79"/>
      <c r="P120" s="79"/>
      <c r="Q120" s="79"/>
      <c r="R120" s="79"/>
      <c r="S120" s="79"/>
      <c r="T120" s="80"/>
      <c r="AT120" s="16" t="s">
        <v>177</v>
      </c>
      <c r="AU120" s="16" t="s">
        <v>91</v>
      </c>
    </row>
    <row r="121" s="1" customFormat="1" ht="16.5" customHeight="1">
      <c r="B121" s="38"/>
      <c r="C121" s="204" t="s">
        <v>219</v>
      </c>
      <c r="D121" s="204" t="s">
        <v>127</v>
      </c>
      <c r="E121" s="205" t="s">
        <v>220</v>
      </c>
      <c r="F121" s="206" t="s">
        <v>221</v>
      </c>
      <c r="G121" s="207" t="s">
        <v>175</v>
      </c>
      <c r="H121" s="208">
        <v>128</v>
      </c>
      <c r="I121" s="209"/>
      <c r="J121" s="210">
        <f>ROUND(I121*H121,2)</f>
        <v>0</v>
      </c>
      <c r="K121" s="206" t="s">
        <v>167</v>
      </c>
      <c r="L121" s="43"/>
      <c r="M121" s="211" t="s">
        <v>39</v>
      </c>
      <c r="N121" s="212" t="s">
        <v>53</v>
      </c>
      <c r="O121" s="79"/>
      <c r="P121" s="213">
        <f>O121*H121</f>
        <v>0</v>
      </c>
      <c r="Q121" s="213">
        <v>1.0000000000000001E-05</v>
      </c>
      <c r="R121" s="213">
        <f>Q121*H121</f>
        <v>0.0012800000000000001</v>
      </c>
      <c r="S121" s="213">
        <v>0</v>
      </c>
      <c r="T121" s="214">
        <f>S121*H121</f>
        <v>0</v>
      </c>
      <c r="AR121" s="16" t="s">
        <v>162</v>
      </c>
      <c r="AT121" s="16" t="s">
        <v>127</v>
      </c>
      <c r="AU121" s="16" t="s">
        <v>91</v>
      </c>
      <c r="AY121" s="16" t="s">
        <v>123</v>
      </c>
      <c r="BE121" s="215">
        <f>IF(N121="základní",J121,0)</f>
        <v>0</v>
      </c>
      <c r="BF121" s="215">
        <f>IF(N121="snížená",J121,0)</f>
        <v>0</v>
      </c>
      <c r="BG121" s="215">
        <f>IF(N121="zákl. přenesená",J121,0)</f>
        <v>0</v>
      </c>
      <c r="BH121" s="215">
        <f>IF(N121="sníž. přenesená",J121,0)</f>
        <v>0</v>
      </c>
      <c r="BI121" s="215">
        <f>IF(N121="nulová",J121,0)</f>
        <v>0</v>
      </c>
      <c r="BJ121" s="16" t="s">
        <v>21</v>
      </c>
      <c r="BK121" s="215">
        <f>ROUND(I121*H121,2)</f>
        <v>0</v>
      </c>
      <c r="BL121" s="16" t="s">
        <v>162</v>
      </c>
      <c r="BM121" s="16" t="s">
        <v>222</v>
      </c>
    </row>
    <row r="122" s="1" customFormat="1">
      <c r="B122" s="38"/>
      <c r="C122" s="39"/>
      <c r="D122" s="225" t="s">
        <v>177</v>
      </c>
      <c r="E122" s="39"/>
      <c r="F122" s="235" t="s">
        <v>223</v>
      </c>
      <c r="G122" s="39"/>
      <c r="H122" s="39"/>
      <c r="I122" s="128"/>
      <c r="J122" s="39"/>
      <c r="K122" s="39"/>
      <c r="L122" s="43"/>
      <c r="M122" s="236"/>
      <c r="N122" s="79"/>
      <c r="O122" s="79"/>
      <c r="P122" s="79"/>
      <c r="Q122" s="79"/>
      <c r="R122" s="79"/>
      <c r="S122" s="79"/>
      <c r="T122" s="80"/>
      <c r="AT122" s="16" t="s">
        <v>177</v>
      </c>
      <c r="AU122" s="16" t="s">
        <v>91</v>
      </c>
    </row>
    <row r="123" s="1" customFormat="1" ht="22.5" customHeight="1">
      <c r="B123" s="38"/>
      <c r="C123" s="204" t="s">
        <v>224</v>
      </c>
      <c r="D123" s="204" t="s">
        <v>127</v>
      </c>
      <c r="E123" s="205" t="s">
        <v>225</v>
      </c>
      <c r="F123" s="206" t="s">
        <v>226</v>
      </c>
      <c r="G123" s="207" t="s">
        <v>201</v>
      </c>
      <c r="H123" s="208">
        <v>4</v>
      </c>
      <c r="I123" s="209"/>
      <c r="J123" s="210">
        <f>ROUND(I123*H123,2)</f>
        <v>0</v>
      </c>
      <c r="K123" s="206" t="s">
        <v>167</v>
      </c>
      <c r="L123" s="43"/>
      <c r="M123" s="211" t="s">
        <v>39</v>
      </c>
      <c r="N123" s="212" t="s">
        <v>53</v>
      </c>
      <c r="O123" s="79"/>
      <c r="P123" s="213">
        <f>O123*H123</f>
        <v>0</v>
      </c>
      <c r="Q123" s="213">
        <v>0</v>
      </c>
      <c r="R123" s="213">
        <f>Q123*H123</f>
        <v>0</v>
      </c>
      <c r="S123" s="213">
        <v>0.0080000000000000002</v>
      </c>
      <c r="T123" s="214">
        <f>S123*H123</f>
        <v>0.032000000000000001</v>
      </c>
      <c r="AR123" s="16" t="s">
        <v>162</v>
      </c>
      <c r="AT123" s="16" t="s">
        <v>127</v>
      </c>
      <c r="AU123" s="16" t="s">
        <v>91</v>
      </c>
      <c r="AY123" s="16" t="s">
        <v>123</v>
      </c>
      <c r="BE123" s="215">
        <f>IF(N123="základní",J123,0)</f>
        <v>0</v>
      </c>
      <c r="BF123" s="215">
        <f>IF(N123="snížená",J123,0)</f>
        <v>0</v>
      </c>
      <c r="BG123" s="215">
        <f>IF(N123="zákl. přenesená",J123,0)</f>
        <v>0</v>
      </c>
      <c r="BH123" s="215">
        <f>IF(N123="sníž. přenesená",J123,0)</f>
        <v>0</v>
      </c>
      <c r="BI123" s="215">
        <f>IF(N123="nulová",J123,0)</f>
        <v>0</v>
      </c>
      <c r="BJ123" s="16" t="s">
        <v>21</v>
      </c>
      <c r="BK123" s="215">
        <f>ROUND(I123*H123,2)</f>
        <v>0</v>
      </c>
      <c r="BL123" s="16" t="s">
        <v>162</v>
      </c>
      <c r="BM123" s="16" t="s">
        <v>227</v>
      </c>
    </row>
    <row r="124" s="10" customFormat="1" ht="22.8" customHeight="1">
      <c r="B124" s="188"/>
      <c r="C124" s="189"/>
      <c r="D124" s="190" t="s">
        <v>81</v>
      </c>
      <c r="E124" s="202" t="s">
        <v>228</v>
      </c>
      <c r="F124" s="202" t="s">
        <v>229</v>
      </c>
      <c r="G124" s="189"/>
      <c r="H124" s="189"/>
      <c r="I124" s="192"/>
      <c r="J124" s="203">
        <f>BK124</f>
        <v>0</v>
      </c>
      <c r="K124" s="189"/>
      <c r="L124" s="194"/>
      <c r="M124" s="195"/>
      <c r="N124" s="196"/>
      <c r="O124" s="196"/>
      <c r="P124" s="197">
        <f>SUM(P125:P133)</f>
        <v>0</v>
      </c>
      <c r="Q124" s="196"/>
      <c r="R124" s="197">
        <f>SUM(R125:R133)</f>
        <v>0</v>
      </c>
      <c r="S124" s="196"/>
      <c r="T124" s="198">
        <f>SUM(T125:T133)</f>
        <v>0</v>
      </c>
      <c r="AR124" s="199" t="s">
        <v>21</v>
      </c>
      <c r="AT124" s="200" t="s">
        <v>81</v>
      </c>
      <c r="AU124" s="200" t="s">
        <v>21</v>
      </c>
      <c r="AY124" s="199" t="s">
        <v>123</v>
      </c>
      <c r="BK124" s="201">
        <f>SUM(BK125:BK133)</f>
        <v>0</v>
      </c>
    </row>
    <row r="125" s="1" customFormat="1" ht="22.5" customHeight="1">
      <c r="B125" s="38"/>
      <c r="C125" s="204" t="s">
        <v>230</v>
      </c>
      <c r="D125" s="204" t="s">
        <v>127</v>
      </c>
      <c r="E125" s="205" t="s">
        <v>231</v>
      </c>
      <c r="F125" s="206" t="s">
        <v>232</v>
      </c>
      <c r="G125" s="207" t="s">
        <v>233</v>
      </c>
      <c r="H125" s="208">
        <v>6.1120000000000001</v>
      </c>
      <c r="I125" s="209"/>
      <c r="J125" s="210">
        <f>ROUND(I125*H125,2)</f>
        <v>0</v>
      </c>
      <c r="K125" s="206" t="s">
        <v>167</v>
      </c>
      <c r="L125" s="43"/>
      <c r="M125" s="211" t="s">
        <v>39</v>
      </c>
      <c r="N125" s="212" t="s">
        <v>53</v>
      </c>
      <c r="O125" s="79"/>
      <c r="P125" s="213">
        <f>O125*H125</f>
        <v>0</v>
      </c>
      <c r="Q125" s="213">
        <v>0</v>
      </c>
      <c r="R125" s="213">
        <f>Q125*H125</f>
        <v>0</v>
      </c>
      <c r="S125" s="213">
        <v>0</v>
      </c>
      <c r="T125" s="214">
        <f>S125*H125</f>
        <v>0</v>
      </c>
      <c r="AR125" s="16" t="s">
        <v>162</v>
      </c>
      <c r="AT125" s="16" t="s">
        <v>127</v>
      </c>
      <c r="AU125" s="16" t="s">
        <v>91</v>
      </c>
      <c r="AY125" s="16" t="s">
        <v>123</v>
      </c>
      <c r="BE125" s="215">
        <f>IF(N125="základní",J125,0)</f>
        <v>0</v>
      </c>
      <c r="BF125" s="215">
        <f>IF(N125="snížená",J125,0)</f>
        <v>0</v>
      </c>
      <c r="BG125" s="215">
        <f>IF(N125="zákl. přenesená",J125,0)</f>
        <v>0</v>
      </c>
      <c r="BH125" s="215">
        <f>IF(N125="sníž. přenesená",J125,0)</f>
        <v>0</v>
      </c>
      <c r="BI125" s="215">
        <f>IF(N125="nulová",J125,0)</f>
        <v>0</v>
      </c>
      <c r="BJ125" s="16" t="s">
        <v>21</v>
      </c>
      <c r="BK125" s="215">
        <f>ROUND(I125*H125,2)</f>
        <v>0</v>
      </c>
      <c r="BL125" s="16" t="s">
        <v>162</v>
      </c>
      <c r="BM125" s="16" t="s">
        <v>234</v>
      </c>
    </row>
    <row r="126" s="1" customFormat="1">
      <c r="B126" s="38"/>
      <c r="C126" s="39"/>
      <c r="D126" s="225" t="s">
        <v>177</v>
      </c>
      <c r="E126" s="39"/>
      <c r="F126" s="235" t="s">
        <v>235</v>
      </c>
      <c r="G126" s="39"/>
      <c r="H126" s="39"/>
      <c r="I126" s="128"/>
      <c r="J126" s="39"/>
      <c r="K126" s="39"/>
      <c r="L126" s="43"/>
      <c r="M126" s="236"/>
      <c r="N126" s="79"/>
      <c r="O126" s="79"/>
      <c r="P126" s="79"/>
      <c r="Q126" s="79"/>
      <c r="R126" s="79"/>
      <c r="S126" s="79"/>
      <c r="T126" s="80"/>
      <c r="AT126" s="16" t="s">
        <v>177</v>
      </c>
      <c r="AU126" s="16" t="s">
        <v>91</v>
      </c>
    </row>
    <row r="127" s="1" customFormat="1" ht="16.5" customHeight="1">
      <c r="B127" s="38"/>
      <c r="C127" s="204" t="s">
        <v>236</v>
      </c>
      <c r="D127" s="204" t="s">
        <v>127</v>
      </c>
      <c r="E127" s="205" t="s">
        <v>237</v>
      </c>
      <c r="F127" s="206" t="s">
        <v>238</v>
      </c>
      <c r="G127" s="207" t="s">
        <v>233</v>
      </c>
      <c r="H127" s="208">
        <v>6.1120000000000001</v>
      </c>
      <c r="I127" s="209"/>
      <c r="J127" s="210">
        <f>ROUND(I127*H127,2)</f>
        <v>0</v>
      </c>
      <c r="K127" s="206" t="s">
        <v>167</v>
      </c>
      <c r="L127" s="43"/>
      <c r="M127" s="211" t="s">
        <v>39</v>
      </c>
      <c r="N127" s="212" t="s">
        <v>53</v>
      </c>
      <c r="O127" s="79"/>
      <c r="P127" s="213">
        <f>O127*H127</f>
        <v>0</v>
      </c>
      <c r="Q127" s="213">
        <v>0</v>
      </c>
      <c r="R127" s="213">
        <f>Q127*H127</f>
        <v>0</v>
      </c>
      <c r="S127" s="213">
        <v>0</v>
      </c>
      <c r="T127" s="214">
        <f>S127*H127</f>
        <v>0</v>
      </c>
      <c r="AR127" s="16" t="s">
        <v>162</v>
      </c>
      <c r="AT127" s="16" t="s">
        <v>127</v>
      </c>
      <c r="AU127" s="16" t="s">
        <v>91</v>
      </c>
      <c r="AY127" s="16" t="s">
        <v>123</v>
      </c>
      <c r="BE127" s="215">
        <f>IF(N127="základní",J127,0)</f>
        <v>0</v>
      </c>
      <c r="BF127" s="215">
        <f>IF(N127="snížená",J127,0)</f>
        <v>0</v>
      </c>
      <c r="BG127" s="215">
        <f>IF(N127="zákl. přenesená",J127,0)</f>
        <v>0</v>
      </c>
      <c r="BH127" s="215">
        <f>IF(N127="sníž. přenesená",J127,0)</f>
        <v>0</v>
      </c>
      <c r="BI127" s="215">
        <f>IF(N127="nulová",J127,0)</f>
        <v>0</v>
      </c>
      <c r="BJ127" s="16" t="s">
        <v>21</v>
      </c>
      <c r="BK127" s="215">
        <f>ROUND(I127*H127,2)</f>
        <v>0</v>
      </c>
      <c r="BL127" s="16" t="s">
        <v>162</v>
      </c>
      <c r="BM127" s="16" t="s">
        <v>239</v>
      </c>
    </row>
    <row r="128" s="1" customFormat="1">
      <c r="B128" s="38"/>
      <c r="C128" s="39"/>
      <c r="D128" s="225" t="s">
        <v>177</v>
      </c>
      <c r="E128" s="39"/>
      <c r="F128" s="235" t="s">
        <v>240</v>
      </c>
      <c r="G128" s="39"/>
      <c r="H128" s="39"/>
      <c r="I128" s="128"/>
      <c r="J128" s="39"/>
      <c r="K128" s="39"/>
      <c r="L128" s="43"/>
      <c r="M128" s="236"/>
      <c r="N128" s="79"/>
      <c r="O128" s="79"/>
      <c r="P128" s="79"/>
      <c r="Q128" s="79"/>
      <c r="R128" s="79"/>
      <c r="S128" s="79"/>
      <c r="T128" s="80"/>
      <c r="AT128" s="16" t="s">
        <v>177</v>
      </c>
      <c r="AU128" s="16" t="s">
        <v>91</v>
      </c>
    </row>
    <row r="129" s="1" customFormat="1" ht="22.5" customHeight="1">
      <c r="B129" s="38"/>
      <c r="C129" s="204" t="s">
        <v>8</v>
      </c>
      <c r="D129" s="204" t="s">
        <v>127</v>
      </c>
      <c r="E129" s="205" t="s">
        <v>241</v>
      </c>
      <c r="F129" s="206" t="s">
        <v>242</v>
      </c>
      <c r="G129" s="207" t="s">
        <v>233</v>
      </c>
      <c r="H129" s="208">
        <v>116.128</v>
      </c>
      <c r="I129" s="209"/>
      <c r="J129" s="210">
        <f>ROUND(I129*H129,2)</f>
        <v>0</v>
      </c>
      <c r="K129" s="206" t="s">
        <v>167</v>
      </c>
      <c r="L129" s="43"/>
      <c r="M129" s="211" t="s">
        <v>39</v>
      </c>
      <c r="N129" s="212" t="s">
        <v>53</v>
      </c>
      <c r="O129" s="79"/>
      <c r="P129" s="213">
        <f>O129*H129</f>
        <v>0</v>
      </c>
      <c r="Q129" s="213">
        <v>0</v>
      </c>
      <c r="R129" s="213">
        <f>Q129*H129</f>
        <v>0</v>
      </c>
      <c r="S129" s="213">
        <v>0</v>
      </c>
      <c r="T129" s="214">
        <f>S129*H129</f>
        <v>0</v>
      </c>
      <c r="AR129" s="16" t="s">
        <v>162</v>
      </c>
      <c r="AT129" s="16" t="s">
        <v>127</v>
      </c>
      <c r="AU129" s="16" t="s">
        <v>91</v>
      </c>
      <c r="AY129" s="16" t="s">
        <v>123</v>
      </c>
      <c r="BE129" s="215">
        <f>IF(N129="základní",J129,0)</f>
        <v>0</v>
      </c>
      <c r="BF129" s="215">
        <f>IF(N129="snížená",J129,0)</f>
        <v>0</v>
      </c>
      <c r="BG129" s="215">
        <f>IF(N129="zákl. přenesená",J129,0)</f>
        <v>0</v>
      </c>
      <c r="BH129" s="215">
        <f>IF(N129="sníž. přenesená",J129,0)</f>
        <v>0</v>
      </c>
      <c r="BI129" s="215">
        <f>IF(N129="nulová",J129,0)</f>
        <v>0</v>
      </c>
      <c r="BJ129" s="16" t="s">
        <v>21</v>
      </c>
      <c r="BK129" s="215">
        <f>ROUND(I129*H129,2)</f>
        <v>0</v>
      </c>
      <c r="BL129" s="16" t="s">
        <v>162</v>
      </c>
      <c r="BM129" s="16" t="s">
        <v>243</v>
      </c>
    </row>
    <row r="130" s="1" customFormat="1">
      <c r="B130" s="38"/>
      <c r="C130" s="39"/>
      <c r="D130" s="225" t="s">
        <v>177</v>
      </c>
      <c r="E130" s="39"/>
      <c r="F130" s="235" t="s">
        <v>240</v>
      </c>
      <c r="G130" s="39"/>
      <c r="H130" s="39"/>
      <c r="I130" s="128"/>
      <c r="J130" s="39"/>
      <c r="K130" s="39"/>
      <c r="L130" s="43"/>
      <c r="M130" s="236"/>
      <c r="N130" s="79"/>
      <c r="O130" s="79"/>
      <c r="P130" s="79"/>
      <c r="Q130" s="79"/>
      <c r="R130" s="79"/>
      <c r="S130" s="79"/>
      <c r="T130" s="80"/>
      <c r="AT130" s="16" t="s">
        <v>177</v>
      </c>
      <c r="AU130" s="16" t="s">
        <v>91</v>
      </c>
    </row>
    <row r="131" s="11" customFormat="1">
      <c r="B131" s="223"/>
      <c r="C131" s="224"/>
      <c r="D131" s="225" t="s">
        <v>169</v>
      </c>
      <c r="E131" s="224"/>
      <c r="F131" s="227" t="s">
        <v>244</v>
      </c>
      <c r="G131" s="224"/>
      <c r="H131" s="228">
        <v>116.128</v>
      </c>
      <c r="I131" s="229"/>
      <c r="J131" s="224"/>
      <c r="K131" s="224"/>
      <c r="L131" s="230"/>
      <c r="M131" s="231"/>
      <c r="N131" s="232"/>
      <c r="O131" s="232"/>
      <c r="P131" s="232"/>
      <c r="Q131" s="232"/>
      <c r="R131" s="232"/>
      <c r="S131" s="232"/>
      <c r="T131" s="233"/>
      <c r="AT131" s="234" t="s">
        <v>169</v>
      </c>
      <c r="AU131" s="234" t="s">
        <v>91</v>
      </c>
      <c r="AV131" s="11" t="s">
        <v>91</v>
      </c>
      <c r="AW131" s="11" t="s">
        <v>4</v>
      </c>
      <c r="AX131" s="11" t="s">
        <v>21</v>
      </c>
      <c r="AY131" s="234" t="s">
        <v>123</v>
      </c>
    </row>
    <row r="132" s="1" customFormat="1" ht="16.5" customHeight="1">
      <c r="B132" s="38"/>
      <c r="C132" s="204" t="s">
        <v>245</v>
      </c>
      <c r="D132" s="204" t="s">
        <v>127</v>
      </c>
      <c r="E132" s="205" t="s">
        <v>246</v>
      </c>
      <c r="F132" s="206" t="s">
        <v>247</v>
      </c>
      <c r="G132" s="207" t="s">
        <v>233</v>
      </c>
      <c r="H132" s="208">
        <v>6.1120000000000001</v>
      </c>
      <c r="I132" s="209"/>
      <c r="J132" s="210">
        <f>ROUND(I132*H132,2)</f>
        <v>0</v>
      </c>
      <c r="K132" s="206" t="s">
        <v>167</v>
      </c>
      <c r="L132" s="43"/>
      <c r="M132" s="211" t="s">
        <v>39</v>
      </c>
      <c r="N132" s="212" t="s">
        <v>53</v>
      </c>
      <c r="O132" s="79"/>
      <c r="P132" s="213">
        <f>O132*H132</f>
        <v>0</v>
      </c>
      <c r="Q132" s="213">
        <v>0</v>
      </c>
      <c r="R132" s="213">
        <f>Q132*H132</f>
        <v>0</v>
      </c>
      <c r="S132" s="213">
        <v>0</v>
      </c>
      <c r="T132" s="214">
        <f>S132*H132</f>
        <v>0</v>
      </c>
      <c r="AR132" s="16" t="s">
        <v>162</v>
      </c>
      <c r="AT132" s="16" t="s">
        <v>127</v>
      </c>
      <c r="AU132" s="16" t="s">
        <v>91</v>
      </c>
      <c r="AY132" s="16" t="s">
        <v>123</v>
      </c>
      <c r="BE132" s="215">
        <f>IF(N132="základní",J132,0)</f>
        <v>0</v>
      </c>
      <c r="BF132" s="215">
        <f>IF(N132="snížená",J132,0)</f>
        <v>0</v>
      </c>
      <c r="BG132" s="215">
        <f>IF(N132="zákl. přenesená",J132,0)</f>
        <v>0</v>
      </c>
      <c r="BH132" s="215">
        <f>IF(N132="sníž. přenesená",J132,0)</f>
        <v>0</v>
      </c>
      <c r="BI132" s="215">
        <f>IF(N132="nulová",J132,0)</f>
        <v>0</v>
      </c>
      <c r="BJ132" s="16" t="s">
        <v>21</v>
      </c>
      <c r="BK132" s="215">
        <f>ROUND(I132*H132,2)</f>
        <v>0</v>
      </c>
      <c r="BL132" s="16" t="s">
        <v>162</v>
      </c>
      <c r="BM132" s="16" t="s">
        <v>248</v>
      </c>
    </row>
    <row r="133" s="1" customFormat="1">
      <c r="B133" s="38"/>
      <c r="C133" s="39"/>
      <c r="D133" s="225" t="s">
        <v>177</v>
      </c>
      <c r="E133" s="39"/>
      <c r="F133" s="235" t="s">
        <v>249</v>
      </c>
      <c r="G133" s="39"/>
      <c r="H133" s="39"/>
      <c r="I133" s="128"/>
      <c r="J133" s="39"/>
      <c r="K133" s="39"/>
      <c r="L133" s="43"/>
      <c r="M133" s="236"/>
      <c r="N133" s="79"/>
      <c r="O133" s="79"/>
      <c r="P133" s="79"/>
      <c r="Q133" s="79"/>
      <c r="R133" s="79"/>
      <c r="S133" s="79"/>
      <c r="T133" s="80"/>
      <c r="AT133" s="16" t="s">
        <v>177</v>
      </c>
      <c r="AU133" s="16" t="s">
        <v>91</v>
      </c>
    </row>
    <row r="134" s="10" customFormat="1" ht="22.8" customHeight="1">
      <c r="B134" s="188"/>
      <c r="C134" s="189"/>
      <c r="D134" s="190" t="s">
        <v>81</v>
      </c>
      <c r="E134" s="202" t="s">
        <v>250</v>
      </c>
      <c r="F134" s="202" t="s">
        <v>251</v>
      </c>
      <c r="G134" s="189"/>
      <c r="H134" s="189"/>
      <c r="I134" s="192"/>
      <c r="J134" s="203">
        <f>BK134</f>
        <v>0</v>
      </c>
      <c r="K134" s="189"/>
      <c r="L134" s="194"/>
      <c r="M134" s="195"/>
      <c r="N134" s="196"/>
      <c r="O134" s="196"/>
      <c r="P134" s="197">
        <f>SUM(P135:P136)</f>
        <v>0</v>
      </c>
      <c r="Q134" s="196"/>
      <c r="R134" s="197">
        <f>SUM(R135:R136)</f>
        <v>0</v>
      </c>
      <c r="S134" s="196"/>
      <c r="T134" s="198">
        <f>SUM(T135:T136)</f>
        <v>0</v>
      </c>
      <c r="AR134" s="199" t="s">
        <v>21</v>
      </c>
      <c r="AT134" s="200" t="s">
        <v>81</v>
      </c>
      <c r="AU134" s="200" t="s">
        <v>21</v>
      </c>
      <c r="AY134" s="199" t="s">
        <v>123</v>
      </c>
      <c r="BK134" s="201">
        <f>SUM(BK135:BK136)</f>
        <v>0</v>
      </c>
    </row>
    <row r="135" s="1" customFormat="1" ht="22.5" customHeight="1">
      <c r="B135" s="38"/>
      <c r="C135" s="204" t="s">
        <v>252</v>
      </c>
      <c r="D135" s="204" t="s">
        <v>127</v>
      </c>
      <c r="E135" s="205" t="s">
        <v>253</v>
      </c>
      <c r="F135" s="206" t="s">
        <v>254</v>
      </c>
      <c r="G135" s="207" t="s">
        <v>233</v>
      </c>
      <c r="H135" s="208">
        <v>3.9409999999999998</v>
      </c>
      <c r="I135" s="209"/>
      <c r="J135" s="210">
        <f>ROUND(I135*H135,2)</f>
        <v>0</v>
      </c>
      <c r="K135" s="206" t="s">
        <v>167</v>
      </c>
      <c r="L135" s="43"/>
      <c r="M135" s="211" t="s">
        <v>39</v>
      </c>
      <c r="N135" s="212" t="s">
        <v>53</v>
      </c>
      <c r="O135" s="79"/>
      <c r="P135" s="213">
        <f>O135*H135</f>
        <v>0</v>
      </c>
      <c r="Q135" s="213">
        <v>0</v>
      </c>
      <c r="R135" s="213">
        <f>Q135*H135</f>
        <v>0</v>
      </c>
      <c r="S135" s="213">
        <v>0</v>
      </c>
      <c r="T135" s="214">
        <f>S135*H135</f>
        <v>0</v>
      </c>
      <c r="AR135" s="16" t="s">
        <v>162</v>
      </c>
      <c r="AT135" s="16" t="s">
        <v>127</v>
      </c>
      <c r="AU135" s="16" t="s">
        <v>91</v>
      </c>
      <c r="AY135" s="16" t="s">
        <v>123</v>
      </c>
      <c r="BE135" s="215">
        <f>IF(N135="základní",J135,0)</f>
        <v>0</v>
      </c>
      <c r="BF135" s="215">
        <f>IF(N135="snížená",J135,0)</f>
        <v>0</v>
      </c>
      <c r="BG135" s="215">
        <f>IF(N135="zákl. přenesená",J135,0)</f>
        <v>0</v>
      </c>
      <c r="BH135" s="215">
        <f>IF(N135="sníž. přenesená",J135,0)</f>
        <v>0</v>
      </c>
      <c r="BI135" s="215">
        <f>IF(N135="nulová",J135,0)</f>
        <v>0</v>
      </c>
      <c r="BJ135" s="16" t="s">
        <v>21</v>
      </c>
      <c r="BK135" s="215">
        <f>ROUND(I135*H135,2)</f>
        <v>0</v>
      </c>
      <c r="BL135" s="16" t="s">
        <v>162</v>
      </c>
      <c r="BM135" s="16" t="s">
        <v>255</v>
      </c>
    </row>
    <row r="136" s="1" customFormat="1">
      <c r="B136" s="38"/>
      <c r="C136" s="39"/>
      <c r="D136" s="225" t="s">
        <v>177</v>
      </c>
      <c r="E136" s="39"/>
      <c r="F136" s="235" t="s">
        <v>256</v>
      </c>
      <c r="G136" s="39"/>
      <c r="H136" s="39"/>
      <c r="I136" s="128"/>
      <c r="J136" s="39"/>
      <c r="K136" s="39"/>
      <c r="L136" s="43"/>
      <c r="M136" s="236"/>
      <c r="N136" s="79"/>
      <c r="O136" s="79"/>
      <c r="P136" s="79"/>
      <c r="Q136" s="79"/>
      <c r="R136" s="79"/>
      <c r="S136" s="79"/>
      <c r="T136" s="80"/>
      <c r="AT136" s="16" t="s">
        <v>177</v>
      </c>
      <c r="AU136" s="16" t="s">
        <v>91</v>
      </c>
    </row>
    <row r="137" s="10" customFormat="1" ht="25.92" customHeight="1">
      <c r="B137" s="188"/>
      <c r="C137" s="189"/>
      <c r="D137" s="190" t="s">
        <v>81</v>
      </c>
      <c r="E137" s="191" t="s">
        <v>257</v>
      </c>
      <c r="F137" s="191" t="s">
        <v>258</v>
      </c>
      <c r="G137" s="189"/>
      <c r="H137" s="189"/>
      <c r="I137" s="192"/>
      <c r="J137" s="193">
        <f>BK137</f>
        <v>0</v>
      </c>
      <c r="K137" s="189"/>
      <c r="L137" s="194"/>
      <c r="M137" s="195"/>
      <c r="N137" s="196"/>
      <c r="O137" s="196"/>
      <c r="P137" s="197">
        <f>P138+P142+P163+P165+P179+P198+P202</f>
        <v>0</v>
      </c>
      <c r="Q137" s="196"/>
      <c r="R137" s="197">
        <f>R138+R142+R163+R165+R179+R198+R202</f>
        <v>4.7860961599999996</v>
      </c>
      <c r="S137" s="196"/>
      <c r="T137" s="198">
        <f>T138+T142+T163+T165+T179+T198+T202</f>
        <v>6.0801744000000015</v>
      </c>
      <c r="AR137" s="199" t="s">
        <v>91</v>
      </c>
      <c r="AT137" s="200" t="s">
        <v>81</v>
      </c>
      <c r="AU137" s="200" t="s">
        <v>82</v>
      </c>
      <c r="AY137" s="199" t="s">
        <v>123</v>
      </c>
      <c r="BK137" s="201">
        <f>BK138+BK142+BK163+BK165+BK179+BK198+BK202</f>
        <v>0</v>
      </c>
    </row>
    <row r="138" s="10" customFormat="1" ht="22.8" customHeight="1">
      <c r="B138" s="188"/>
      <c r="C138" s="189"/>
      <c r="D138" s="190" t="s">
        <v>81</v>
      </c>
      <c r="E138" s="202" t="s">
        <v>259</v>
      </c>
      <c r="F138" s="202" t="s">
        <v>260</v>
      </c>
      <c r="G138" s="189"/>
      <c r="H138" s="189"/>
      <c r="I138" s="192"/>
      <c r="J138" s="203">
        <f>BK138</f>
        <v>0</v>
      </c>
      <c r="K138" s="189"/>
      <c r="L138" s="194"/>
      <c r="M138" s="195"/>
      <c r="N138" s="196"/>
      <c r="O138" s="196"/>
      <c r="P138" s="197">
        <f>SUM(P139:P141)</f>
        <v>0</v>
      </c>
      <c r="Q138" s="196"/>
      <c r="R138" s="197">
        <f>SUM(R139:R141)</f>
        <v>0.041540000000000001</v>
      </c>
      <c r="S138" s="196"/>
      <c r="T138" s="198">
        <f>SUM(T139:T141)</f>
        <v>0</v>
      </c>
      <c r="AR138" s="199" t="s">
        <v>91</v>
      </c>
      <c r="AT138" s="200" t="s">
        <v>81</v>
      </c>
      <c r="AU138" s="200" t="s">
        <v>21</v>
      </c>
      <c r="AY138" s="199" t="s">
        <v>123</v>
      </c>
      <c r="BK138" s="201">
        <f>SUM(BK139:BK141)</f>
        <v>0</v>
      </c>
    </row>
    <row r="139" s="1" customFormat="1" ht="22.5" customHeight="1">
      <c r="B139" s="38"/>
      <c r="C139" s="204" t="s">
        <v>261</v>
      </c>
      <c r="D139" s="204" t="s">
        <v>127</v>
      </c>
      <c r="E139" s="205" t="s">
        <v>262</v>
      </c>
      <c r="F139" s="206" t="s">
        <v>263</v>
      </c>
      <c r="G139" s="207" t="s">
        <v>264</v>
      </c>
      <c r="H139" s="208">
        <v>6.2000000000000002</v>
      </c>
      <c r="I139" s="209"/>
      <c r="J139" s="210">
        <f>ROUND(I139*H139,2)</f>
        <v>0</v>
      </c>
      <c r="K139" s="206" t="s">
        <v>131</v>
      </c>
      <c r="L139" s="43"/>
      <c r="M139" s="211" t="s">
        <v>39</v>
      </c>
      <c r="N139" s="212" t="s">
        <v>53</v>
      </c>
      <c r="O139" s="79"/>
      <c r="P139" s="213">
        <f>O139*H139</f>
        <v>0</v>
      </c>
      <c r="Q139" s="213">
        <v>0.0067000000000000002</v>
      </c>
      <c r="R139" s="213">
        <f>Q139*H139</f>
        <v>0.041540000000000001</v>
      </c>
      <c r="S139" s="213">
        <v>0</v>
      </c>
      <c r="T139" s="214">
        <f>S139*H139</f>
        <v>0</v>
      </c>
      <c r="AR139" s="16" t="s">
        <v>245</v>
      </c>
      <c r="AT139" s="16" t="s">
        <v>127</v>
      </c>
      <c r="AU139" s="16" t="s">
        <v>91</v>
      </c>
      <c r="AY139" s="16" t="s">
        <v>123</v>
      </c>
      <c r="BE139" s="215">
        <f>IF(N139="základní",J139,0)</f>
        <v>0</v>
      </c>
      <c r="BF139" s="215">
        <f>IF(N139="snížená",J139,0)</f>
        <v>0</v>
      </c>
      <c r="BG139" s="215">
        <f>IF(N139="zákl. přenesená",J139,0)</f>
        <v>0</v>
      </c>
      <c r="BH139" s="215">
        <f>IF(N139="sníž. přenesená",J139,0)</f>
        <v>0</v>
      </c>
      <c r="BI139" s="215">
        <f>IF(N139="nulová",J139,0)</f>
        <v>0</v>
      </c>
      <c r="BJ139" s="16" t="s">
        <v>21</v>
      </c>
      <c r="BK139" s="215">
        <f>ROUND(I139*H139,2)</f>
        <v>0</v>
      </c>
      <c r="BL139" s="16" t="s">
        <v>245</v>
      </c>
      <c r="BM139" s="16" t="s">
        <v>265</v>
      </c>
    </row>
    <row r="140" s="1" customFormat="1">
      <c r="B140" s="38"/>
      <c r="C140" s="39"/>
      <c r="D140" s="225" t="s">
        <v>177</v>
      </c>
      <c r="E140" s="39"/>
      <c r="F140" s="235" t="s">
        <v>266</v>
      </c>
      <c r="G140" s="39"/>
      <c r="H140" s="39"/>
      <c r="I140" s="128"/>
      <c r="J140" s="39"/>
      <c r="K140" s="39"/>
      <c r="L140" s="43"/>
      <c r="M140" s="236"/>
      <c r="N140" s="79"/>
      <c r="O140" s="79"/>
      <c r="P140" s="79"/>
      <c r="Q140" s="79"/>
      <c r="R140" s="79"/>
      <c r="S140" s="79"/>
      <c r="T140" s="80"/>
      <c r="AT140" s="16" t="s">
        <v>177</v>
      </c>
      <c r="AU140" s="16" t="s">
        <v>91</v>
      </c>
    </row>
    <row r="141" s="11" customFormat="1">
      <c r="B141" s="223"/>
      <c r="C141" s="224"/>
      <c r="D141" s="225" t="s">
        <v>169</v>
      </c>
      <c r="E141" s="226" t="s">
        <v>39</v>
      </c>
      <c r="F141" s="227" t="s">
        <v>267</v>
      </c>
      <c r="G141" s="224"/>
      <c r="H141" s="228">
        <v>6.2000000000000002</v>
      </c>
      <c r="I141" s="229"/>
      <c r="J141" s="224"/>
      <c r="K141" s="224"/>
      <c r="L141" s="230"/>
      <c r="M141" s="231"/>
      <c r="N141" s="232"/>
      <c r="O141" s="232"/>
      <c r="P141" s="232"/>
      <c r="Q141" s="232"/>
      <c r="R141" s="232"/>
      <c r="S141" s="232"/>
      <c r="T141" s="233"/>
      <c r="AT141" s="234" t="s">
        <v>169</v>
      </c>
      <c r="AU141" s="234" t="s">
        <v>91</v>
      </c>
      <c r="AV141" s="11" t="s">
        <v>91</v>
      </c>
      <c r="AW141" s="11" t="s">
        <v>41</v>
      </c>
      <c r="AX141" s="11" t="s">
        <v>21</v>
      </c>
      <c r="AY141" s="234" t="s">
        <v>123</v>
      </c>
    </row>
    <row r="142" s="10" customFormat="1" ht="22.8" customHeight="1">
      <c r="B142" s="188"/>
      <c r="C142" s="189"/>
      <c r="D142" s="190" t="s">
        <v>81</v>
      </c>
      <c r="E142" s="202" t="s">
        <v>268</v>
      </c>
      <c r="F142" s="202" t="s">
        <v>269</v>
      </c>
      <c r="G142" s="189"/>
      <c r="H142" s="189"/>
      <c r="I142" s="192"/>
      <c r="J142" s="203">
        <f>BK142</f>
        <v>0</v>
      </c>
      <c r="K142" s="189"/>
      <c r="L142" s="194"/>
      <c r="M142" s="195"/>
      <c r="N142" s="196"/>
      <c r="O142" s="196"/>
      <c r="P142" s="197">
        <f>SUM(P143:P162)</f>
        <v>0</v>
      </c>
      <c r="Q142" s="196"/>
      <c r="R142" s="197">
        <f>SUM(R143:R162)</f>
        <v>0.12459476000000001</v>
      </c>
      <c r="S142" s="196"/>
      <c r="T142" s="198">
        <f>SUM(T143:T162)</f>
        <v>0</v>
      </c>
      <c r="AR142" s="199" t="s">
        <v>91</v>
      </c>
      <c r="AT142" s="200" t="s">
        <v>81</v>
      </c>
      <c r="AU142" s="200" t="s">
        <v>21</v>
      </c>
      <c r="AY142" s="199" t="s">
        <v>123</v>
      </c>
      <c r="BK142" s="201">
        <f>SUM(BK143:BK162)</f>
        <v>0</v>
      </c>
    </row>
    <row r="143" s="1" customFormat="1" ht="22.5" customHeight="1">
      <c r="B143" s="38"/>
      <c r="C143" s="204" t="s">
        <v>270</v>
      </c>
      <c r="D143" s="204" t="s">
        <v>127</v>
      </c>
      <c r="E143" s="205" t="s">
        <v>271</v>
      </c>
      <c r="F143" s="206" t="s">
        <v>272</v>
      </c>
      <c r="G143" s="207" t="s">
        <v>201</v>
      </c>
      <c r="H143" s="208">
        <v>7</v>
      </c>
      <c r="I143" s="209"/>
      <c r="J143" s="210">
        <f>ROUND(I143*H143,2)</f>
        <v>0</v>
      </c>
      <c r="K143" s="206" t="s">
        <v>273</v>
      </c>
      <c r="L143" s="43"/>
      <c r="M143" s="211" t="s">
        <v>39</v>
      </c>
      <c r="N143" s="212" t="s">
        <v>53</v>
      </c>
      <c r="O143" s="79"/>
      <c r="P143" s="213">
        <f>O143*H143</f>
        <v>0</v>
      </c>
      <c r="Q143" s="213">
        <v>0</v>
      </c>
      <c r="R143" s="213">
        <f>Q143*H143</f>
        <v>0</v>
      </c>
      <c r="S143" s="213">
        <v>0</v>
      </c>
      <c r="T143" s="214">
        <f>S143*H143</f>
        <v>0</v>
      </c>
      <c r="AR143" s="16" t="s">
        <v>245</v>
      </c>
      <c r="AT143" s="16" t="s">
        <v>127</v>
      </c>
      <c r="AU143" s="16" t="s">
        <v>91</v>
      </c>
      <c r="AY143" s="16" t="s">
        <v>123</v>
      </c>
      <c r="BE143" s="215">
        <f>IF(N143="základní",J143,0)</f>
        <v>0</v>
      </c>
      <c r="BF143" s="215">
        <f>IF(N143="snížená",J143,0)</f>
        <v>0</v>
      </c>
      <c r="BG143" s="215">
        <f>IF(N143="zákl. přenesená",J143,0)</f>
        <v>0</v>
      </c>
      <c r="BH143" s="215">
        <f>IF(N143="sníž. přenesená",J143,0)</f>
        <v>0</v>
      </c>
      <c r="BI143" s="215">
        <f>IF(N143="nulová",J143,0)</f>
        <v>0</v>
      </c>
      <c r="BJ143" s="16" t="s">
        <v>21</v>
      </c>
      <c r="BK143" s="215">
        <f>ROUND(I143*H143,2)</f>
        <v>0</v>
      </c>
      <c r="BL143" s="16" t="s">
        <v>245</v>
      </c>
      <c r="BM143" s="16" t="s">
        <v>274</v>
      </c>
    </row>
    <row r="144" s="1" customFormat="1" ht="16.5" customHeight="1">
      <c r="B144" s="38"/>
      <c r="C144" s="248" t="s">
        <v>275</v>
      </c>
      <c r="D144" s="248" t="s">
        <v>205</v>
      </c>
      <c r="E144" s="249" t="s">
        <v>276</v>
      </c>
      <c r="F144" s="250" t="s">
        <v>277</v>
      </c>
      <c r="G144" s="251" t="s">
        <v>201</v>
      </c>
      <c r="H144" s="252">
        <v>4</v>
      </c>
      <c r="I144" s="253"/>
      <c r="J144" s="254">
        <f>ROUND(I144*H144,2)</f>
        <v>0</v>
      </c>
      <c r="K144" s="250" t="s">
        <v>167</v>
      </c>
      <c r="L144" s="255"/>
      <c r="M144" s="256" t="s">
        <v>39</v>
      </c>
      <c r="N144" s="257" t="s">
        <v>53</v>
      </c>
      <c r="O144" s="79"/>
      <c r="P144" s="213">
        <f>O144*H144</f>
        <v>0</v>
      </c>
      <c r="Q144" s="213">
        <v>0.016500000000000001</v>
      </c>
      <c r="R144" s="213">
        <f>Q144*H144</f>
        <v>0.066000000000000003</v>
      </c>
      <c r="S144" s="213">
        <v>0</v>
      </c>
      <c r="T144" s="214">
        <f>S144*H144</f>
        <v>0</v>
      </c>
      <c r="AR144" s="16" t="s">
        <v>278</v>
      </c>
      <c r="AT144" s="16" t="s">
        <v>205</v>
      </c>
      <c r="AU144" s="16" t="s">
        <v>91</v>
      </c>
      <c r="AY144" s="16" t="s">
        <v>123</v>
      </c>
      <c r="BE144" s="215">
        <f>IF(N144="základní",J144,0)</f>
        <v>0</v>
      </c>
      <c r="BF144" s="215">
        <f>IF(N144="snížená",J144,0)</f>
        <v>0</v>
      </c>
      <c r="BG144" s="215">
        <f>IF(N144="zákl. přenesená",J144,0)</f>
        <v>0</v>
      </c>
      <c r="BH144" s="215">
        <f>IF(N144="sníž. přenesená",J144,0)</f>
        <v>0</v>
      </c>
      <c r="BI144" s="215">
        <f>IF(N144="nulová",J144,0)</f>
        <v>0</v>
      </c>
      <c r="BJ144" s="16" t="s">
        <v>21</v>
      </c>
      <c r="BK144" s="215">
        <f>ROUND(I144*H144,2)</f>
        <v>0</v>
      </c>
      <c r="BL144" s="16" t="s">
        <v>245</v>
      </c>
      <c r="BM144" s="16" t="s">
        <v>279</v>
      </c>
    </row>
    <row r="145" s="1" customFormat="1" ht="16.5" customHeight="1">
      <c r="B145" s="38"/>
      <c r="C145" s="248" t="s">
        <v>7</v>
      </c>
      <c r="D145" s="248" t="s">
        <v>205</v>
      </c>
      <c r="E145" s="249" t="s">
        <v>280</v>
      </c>
      <c r="F145" s="250" t="s">
        <v>281</v>
      </c>
      <c r="G145" s="251" t="s">
        <v>201</v>
      </c>
      <c r="H145" s="252">
        <v>3</v>
      </c>
      <c r="I145" s="253"/>
      <c r="J145" s="254">
        <f>ROUND(I145*H145,2)</f>
        <v>0</v>
      </c>
      <c r="K145" s="250" t="s">
        <v>167</v>
      </c>
      <c r="L145" s="255"/>
      <c r="M145" s="256" t="s">
        <v>39</v>
      </c>
      <c r="N145" s="257" t="s">
        <v>53</v>
      </c>
      <c r="O145" s="79"/>
      <c r="P145" s="213">
        <f>O145*H145</f>
        <v>0</v>
      </c>
      <c r="Q145" s="213">
        <v>0.0138</v>
      </c>
      <c r="R145" s="213">
        <f>Q145*H145</f>
        <v>0.041399999999999999</v>
      </c>
      <c r="S145" s="213">
        <v>0</v>
      </c>
      <c r="T145" s="214">
        <f>S145*H145</f>
        <v>0</v>
      </c>
      <c r="AR145" s="16" t="s">
        <v>278</v>
      </c>
      <c r="AT145" s="16" t="s">
        <v>205</v>
      </c>
      <c r="AU145" s="16" t="s">
        <v>91</v>
      </c>
      <c r="AY145" s="16" t="s">
        <v>123</v>
      </c>
      <c r="BE145" s="215">
        <f>IF(N145="základní",J145,0)</f>
        <v>0</v>
      </c>
      <c r="BF145" s="215">
        <f>IF(N145="snížená",J145,0)</f>
        <v>0</v>
      </c>
      <c r="BG145" s="215">
        <f>IF(N145="zákl. přenesená",J145,0)</f>
        <v>0</v>
      </c>
      <c r="BH145" s="215">
        <f>IF(N145="sníž. přenesená",J145,0)</f>
        <v>0</v>
      </c>
      <c r="BI145" s="215">
        <f>IF(N145="nulová",J145,0)</f>
        <v>0</v>
      </c>
      <c r="BJ145" s="16" t="s">
        <v>21</v>
      </c>
      <c r="BK145" s="215">
        <f>ROUND(I145*H145,2)</f>
        <v>0</v>
      </c>
      <c r="BL145" s="16" t="s">
        <v>245</v>
      </c>
      <c r="BM145" s="16" t="s">
        <v>282</v>
      </c>
    </row>
    <row r="146" s="1" customFormat="1" ht="16.5" customHeight="1">
      <c r="B146" s="38"/>
      <c r="C146" s="204" t="s">
        <v>283</v>
      </c>
      <c r="D146" s="204" t="s">
        <v>127</v>
      </c>
      <c r="E146" s="205" t="s">
        <v>284</v>
      </c>
      <c r="F146" s="206" t="s">
        <v>285</v>
      </c>
      <c r="G146" s="207" t="s">
        <v>201</v>
      </c>
      <c r="H146" s="208">
        <v>14</v>
      </c>
      <c r="I146" s="209"/>
      <c r="J146" s="210">
        <f>ROUND(I146*H146,2)</f>
        <v>0</v>
      </c>
      <c r="K146" s="206" t="s">
        <v>131</v>
      </c>
      <c r="L146" s="43"/>
      <c r="M146" s="211" t="s">
        <v>39</v>
      </c>
      <c r="N146" s="212" t="s">
        <v>53</v>
      </c>
      <c r="O146" s="79"/>
      <c r="P146" s="213">
        <f>O146*H146</f>
        <v>0</v>
      </c>
      <c r="Q146" s="213">
        <v>0</v>
      </c>
      <c r="R146" s="213">
        <f>Q146*H146</f>
        <v>0</v>
      </c>
      <c r="S146" s="213">
        <v>0</v>
      </c>
      <c r="T146" s="214">
        <f>S146*H146</f>
        <v>0</v>
      </c>
      <c r="AR146" s="16" t="s">
        <v>245</v>
      </c>
      <c r="AT146" s="16" t="s">
        <v>127</v>
      </c>
      <c r="AU146" s="16" t="s">
        <v>91</v>
      </c>
      <c r="AY146" s="16" t="s">
        <v>123</v>
      </c>
      <c r="BE146" s="215">
        <f>IF(N146="základní",J146,0)</f>
        <v>0</v>
      </c>
      <c r="BF146" s="215">
        <f>IF(N146="snížená",J146,0)</f>
        <v>0</v>
      </c>
      <c r="BG146" s="215">
        <f>IF(N146="zákl. přenesená",J146,0)</f>
        <v>0</v>
      </c>
      <c r="BH146" s="215">
        <f>IF(N146="sníž. přenesená",J146,0)</f>
        <v>0</v>
      </c>
      <c r="BI146" s="215">
        <f>IF(N146="nulová",J146,0)</f>
        <v>0</v>
      </c>
      <c r="BJ146" s="16" t="s">
        <v>21</v>
      </c>
      <c r="BK146" s="215">
        <f>ROUND(I146*H146,2)</f>
        <v>0</v>
      </c>
      <c r="BL146" s="16" t="s">
        <v>245</v>
      </c>
      <c r="BM146" s="16" t="s">
        <v>286</v>
      </c>
    </row>
    <row r="147" s="1" customFormat="1">
      <c r="B147" s="38"/>
      <c r="C147" s="39"/>
      <c r="D147" s="225" t="s">
        <v>177</v>
      </c>
      <c r="E147" s="39"/>
      <c r="F147" s="235" t="s">
        <v>287</v>
      </c>
      <c r="G147" s="39"/>
      <c r="H147" s="39"/>
      <c r="I147" s="128"/>
      <c r="J147" s="39"/>
      <c r="K147" s="39"/>
      <c r="L147" s="43"/>
      <c r="M147" s="236"/>
      <c r="N147" s="79"/>
      <c r="O147" s="79"/>
      <c r="P147" s="79"/>
      <c r="Q147" s="79"/>
      <c r="R147" s="79"/>
      <c r="S147" s="79"/>
      <c r="T147" s="80"/>
      <c r="AT147" s="16" t="s">
        <v>177</v>
      </c>
      <c r="AU147" s="16" t="s">
        <v>91</v>
      </c>
    </row>
    <row r="148" s="1" customFormat="1" ht="16.5" customHeight="1">
      <c r="B148" s="38"/>
      <c r="C148" s="248" t="s">
        <v>288</v>
      </c>
      <c r="D148" s="248" t="s">
        <v>205</v>
      </c>
      <c r="E148" s="249" t="s">
        <v>289</v>
      </c>
      <c r="F148" s="250" t="s">
        <v>290</v>
      </c>
      <c r="G148" s="251" t="s">
        <v>201</v>
      </c>
      <c r="H148" s="252">
        <v>3</v>
      </c>
      <c r="I148" s="253"/>
      <c r="J148" s="254">
        <f>ROUND(I148*H148,2)</f>
        <v>0</v>
      </c>
      <c r="K148" s="250" t="s">
        <v>131</v>
      </c>
      <c r="L148" s="255"/>
      <c r="M148" s="256" t="s">
        <v>39</v>
      </c>
      <c r="N148" s="257" t="s">
        <v>53</v>
      </c>
      <c r="O148" s="79"/>
      <c r="P148" s="213">
        <f>O148*H148</f>
        <v>0</v>
      </c>
      <c r="Q148" s="213">
        <v>0.00044999999999999999</v>
      </c>
      <c r="R148" s="213">
        <f>Q148*H148</f>
        <v>0.0013500000000000001</v>
      </c>
      <c r="S148" s="213">
        <v>0</v>
      </c>
      <c r="T148" s="214">
        <f>S148*H148</f>
        <v>0</v>
      </c>
      <c r="AR148" s="16" t="s">
        <v>278</v>
      </c>
      <c r="AT148" s="16" t="s">
        <v>205</v>
      </c>
      <c r="AU148" s="16" t="s">
        <v>91</v>
      </c>
      <c r="AY148" s="16" t="s">
        <v>123</v>
      </c>
      <c r="BE148" s="215">
        <f>IF(N148="základní",J148,0)</f>
        <v>0</v>
      </c>
      <c r="BF148" s="215">
        <f>IF(N148="snížená",J148,0)</f>
        <v>0</v>
      </c>
      <c r="BG148" s="215">
        <f>IF(N148="zákl. přenesená",J148,0)</f>
        <v>0</v>
      </c>
      <c r="BH148" s="215">
        <f>IF(N148="sníž. přenesená",J148,0)</f>
        <v>0</v>
      </c>
      <c r="BI148" s="215">
        <f>IF(N148="nulová",J148,0)</f>
        <v>0</v>
      </c>
      <c r="BJ148" s="16" t="s">
        <v>21</v>
      </c>
      <c r="BK148" s="215">
        <f>ROUND(I148*H148,2)</f>
        <v>0</v>
      </c>
      <c r="BL148" s="16" t="s">
        <v>245</v>
      </c>
      <c r="BM148" s="16" t="s">
        <v>291</v>
      </c>
    </row>
    <row r="149" s="1" customFormat="1" ht="16.5" customHeight="1">
      <c r="B149" s="38"/>
      <c r="C149" s="248" t="s">
        <v>292</v>
      </c>
      <c r="D149" s="248" t="s">
        <v>205</v>
      </c>
      <c r="E149" s="249" t="s">
        <v>293</v>
      </c>
      <c r="F149" s="250" t="s">
        <v>294</v>
      </c>
      <c r="G149" s="251" t="s">
        <v>201</v>
      </c>
      <c r="H149" s="252">
        <v>4</v>
      </c>
      <c r="I149" s="253"/>
      <c r="J149" s="254">
        <f>ROUND(I149*H149,2)</f>
        <v>0</v>
      </c>
      <c r="K149" s="250" t="s">
        <v>131</v>
      </c>
      <c r="L149" s="255"/>
      <c r="M149" s="256" t="s">
        <v>39</v>
      </c>
      <c r="N149" s="257" t="s">
        <v>53</v>
      </c>
      <c r="O149" s="79"/>
      <c r="P149" s="213">
        <f>O149*H149</f>
        <v>0</v>
      </c>
      <c r="Q149" s="213">
        <v>0.00051999999999999995</v>
      </c>
      <c r="R149" s="213">
        <f>Q149*H149</f>
        <v>0.0020799999999999998</v>
      </c>
      <c r="S149" s="213">
        <v>0</v>
      </c>
      <c r="T149" s="214">
        <f>S149*H149</f>
        <v>0</v>
      </c>
      <c r="AR149" s="16" t="s">
        <v>278</v>
      </c>
      <c r="AT149" s="16" t="s">
        <v>205</v>
      </c>
      <c r="AU149" s="16" t="s">
        <v>91</v>
      </c>
      <c r="AY149" s="16" t="s">
        <v>123</v>
      </c>
      <c r="BE149" s="215">
        <f>IF(N149="základní",J149,0)</f>
        <v>0</v>
      </c>
      <c r="BF149" s="215">
        <f>IF(N149="snížená",J149,0)</f>
        <v>0</v>
      </c>
      <c r="BG149" s="215">
        <f>IF(N149="zákl. přenesená",J149,0)</f>
        <v>0</v>
      </c>
      <c r="BH149" s="215">
        <f>IF(N149="sníž. přenesená",J149,0)</f>
        <v>0</v>
      </c>
      <c r="BI149" s="215">
        <f>IF(N149="nulová",J149,0)</f>
        <v>0</v>
      </c>
      <c r="BJ149" s="16" t="s">
        <v>21</v>
      </c>
      <c r="BK149" s="215">
        <f>ROUND(I149*H149,2)</f>
        <v>0</v>
      </c>
      <c r="BL149" s="16" t="s">
        <v>245</v>
      </c>
      <c r="BM149" s="16" t="s">
        <v>295</v>
      </c>
    </row>
    <row r="150" s="1" customFormat="1" ht="16.5" customHeight="1">
      <c r="B150" s="38"/>
      <c r="C150" s="248" t="s">
        <v>296</v>
      </c>
      <c r="D150" s="248" t="s">
        <v>205</v>
      </c>
      <c r="E150" s="249" t="s">
        <v>297</v>
      </c>
      <c r="F150" s="250" t="s">
        <v>298</v>
      </c>
      <c r="G150" s="251" t="s">
        <v>201</v>
      </c>
      <c r="H150" s="252">
        <v>7</v>
      </c>
      <c r="I150" s="253"/>
      <c r="J150" s="254">
        <f>ROUND(I150*H150,2)</f>
        <v>0</v>
      </c>
      <c r="K150" s="250" t="s">
        <v>131</v>
      </c>
      <c r="L150" s="255"/>
      <c r="M150" s="256" t="s">
        <v>39</v>
      </c>
      <c r="N150" s="257" t="s">
        <v>53</v>
      </c>
      <c r="O150" s="79"/>
      <c r="P150" s="213">
        <f>O150*H150</f>
        <v>0</v>
      </c>
      <c r="Q150" s="213">
        <v>0.0011999999999999999</v>
      </c>
      <c r="R150" s="213">
        <f>Q150*H150</f>
        <v>0.0083999999999999995</v>
      </c>
      <c r="S150" s="213">
        <v>0</v>
      </c>
      <c r="T150" s="214">
        <f>S150*H150</f>
        <v>0</v>
      </c>
      <c r="AR150" s="16" t="s">
        <v>278</v>
      </c>
      <c r="AT150" s="16" t="s">
        <v>205</v>
      </c>
      <c r="AU150" s="16" t="s">
        <v>91</v>
      </c>
      <c r="AY150" s="16" t="s">
        <v>123</v>
      </c>
      <c r="BE150" s="215">
        <f>IF(N150="základní",J150,0)</f>
        <v>0</v>
      </c>
      <c r="BF150" s="215">
        <f>IF(N150="snížená",J150,0)</f>
        <v>0</v>
      </c>
      <c r="BG150" s="215">
        <f>IF(N150="zákl. přenesená",J150,0)</f>
        <v>0</v>
      </c>
      <c r="BH150" s="215">
        <f>IF(N150="sníž. přenesená",J150,0)</f>
        <v>0</v>
      </c>
      <c r="BI150" s="215">
        <f>IF(N150="nulová",J150,0)</f>
        <v>0</v>
      </c>
      <c r="BJ150" s="16" t="s">
        <v>21</v>
      </c>
      <c r="BK150" s="215">
        <f>ROUND(I150*H150,2)</f>
        <v>0</v>
      </c>
      <c r="BL150" s="16" t="s">
        <v>245</v>
      </c>
      <c r="BM150" s="16" t="s">
        <v>299</v>
      </c>
    </row>
    <row r="151" s="1" customFormat="1" ht="16.5" customHeight="1">
      <c r="B151" s="38"/>
      <c r="C151" s="204" t="s">
        <v>300</v>
      </c>
      <c r="D151" s="204" t="s">
        <v>127</v>
      </c>
      <c r="E151" s="205" t="s">
        <v>301</v>
      </c>
      <c r="F151" s="206" t="s">
        <v>302</v>
      </c>
      <c r="G151" s="207" t="s">
        <v>201</v>
      </c>
      <c r="H151" s="208">
        <v>3</v>
      </c>
      <c r="I151" s="209"/>
      <c r="J151" s="210">
        <f>ROUND(I151*H151,2)</f>
        <v>0</v>
      </c>
      <c r="K151" s="206" t="s">
        <v>131</v>
      </c>
      <c r="L151" s="43"/>
      <c r="M151" s="211" t="s">
        <v>39</v>
      </c>
      <c r="N151" s="212" t="s">
        <v>53</v>
      </c>
      <c r="O151" s="79"/>
      <c r="P151" s="213">
        <f>O151*H151</f>
        <v>0</v>
      </c>
      <c r="Q151" s="213">
        <v>0</v>
      </c>
      <c r="R151" s="213">
        <f>Q151*H151</f>
        <v>0</v>
      </c>
      <c r="S151" s="213">
        <v>0</v>
      </c>
      <c r="T151" s="214">
        <f>S151*H151</f>
        <v>0</v>
      </c>
      <c r="AR151" s="16" t="s">
        <v>245</v>
      </c>
      <c r="AT151" s="16" t="s">
        <v>127</v>
      </c>
      <c r="AU151" s="16" t="s">
        <v>91</v>
      </c>
      <c r="AY151" s="16" t="s">
        <v>123</v>
      </c>
      <c r="BE151" s="215">
        <f>IF(N151="základní",J151,0)</f>
        <v>0</v>
      </c>
      <c r="BF151" s="215">
        <f>IF(N151="snížená",J151,0)</f>
        <v>0</v>
      </c>
      <c r="BG151" s="215">
        <f>IF(N151="zákl. přenesená",J151,0)</f>
        <v>0</v>
      </c>
      <c r="BH151" s="215">
        <f>IF(N151="sníž. přenesená",J151,0)</f>
        <v>0</v>
      </c>
      <c r="BI151" s="215">
        <f>IF(N151="nulová",J151,0)</f>
        <v>0</v>
      </c>
      <c r="BJ151" s="16" t="s">
        <v>21</v>
      </c>
      <c r="BK151" s="215">
        <f>ROUND(I151*H151,2)</f>
        <v>0</v>
      </c>
      <c r="BL151" s="16" t="s">
        <v>245</v>
      </c>
      <c r="BM151" s="16" t="s">
        <v>303</v>
      </c>
    </row>
    <row r="152" s="1" customFormat="1">
      <c r="B152" s="38"/>
      <c r="C152" s="39"/>
      <c r="D152" s="225" t="s">
        <v>177</v>
      </c>
      <c r="E152" s="39"/>
      <c r="F152" s="235" t="s">
        <v>304</v>
      </c>
      <c r="G152" s="39"/>
      <c r="H152" s="39"/>
      <c r="I152" s="128"/>
      <c r="J152" s="39"/>
      <c r="K152" s="39"/>
      <c r="L152" s="43"/>
      <c r="M152" s="236"/>
      <c r="N152" s="79"/>
      <c r="O152" s="79"/>
      <c r="P152" s="79"/>
      <c r="Q152" s="79"/>
      <c r="R152" s="79"/>
      <c r="S152" s="79"/>
      <c r="T152" s="80"/>
      <c r="AT152" s="16" t="s">
        <v>177</v>
      </c>
      <c r="AU152" s="16" t="s">
        <v>91</v>
      </c>
    </row>
    <row r="153" s="1" customFormat="1" ht="16.5" customHeight="1">
      <c r="B153" s="38"/>
      <c r="C153" s="204" t="s">
        <v>305</v>
      </c>
      <c r="D153" s="204" t="s">
        <v>127</v>
      </c>
      <c r="E153" s="205" t="s">
        <v>306</v>
      </c>
      <c r="F153" s="206" t="s">
        <v>307</v>
      </c>
      <c r="G153" s="207" t="s">
        <v>175</v>
      </c>
      <c r="H153" s="208">
        <v>0.67800000000000005</v>
      </c>
      <c r="I153" s="209"/>
      <c r="J153" s="210">
        <f>ROUND(I153*H153,2)</f>
        <v>0</v>
      </c>
      <c r="K153" s="206" t="s">
        <v>131</v>
      </c>
      <c r="L153" s="43"/>
      <c r="M153" s="211" t="s">
        <v>39</v>
      </c>
      <c r="N153" s="212" t="s">
        <v>53</v>
      </c>
      <c r="O153" s="79"/>
      <c r="P153" s="213">
        <f>O153*H153</f>
        <v>0</v>
      </c>
      <c r="Q153" s="213">
        <v>0.00017000000000000001</v>
      </c>
      <c r="R153" s="213">
        <f>Q153*H153</f>
        <v>0.00011526000000000002</v>
      </c>
      <c r="S153" s="213">
        <v>0</v>
      </c>
      <c r="T153" s="214">
        <f>S153*H153</f>
        <v>0</v>
      </c>
      <c r="AR153" s="16" t="s">
        <v>245</v>
      </c>
      <c r="AT153" s="16" t="s">
        <v>127</v>
      </c>
      <c r="AU153" s="16" t="s">
        <v>91</v>
      </c>
      <c r="AY153" s="16" t="s">
        <v>123</v>
      </c>
      <c r="BE153" s="215">
        <f>IF(N153="základní",J153,0)</f>
        <v>0</v>
      </c>
      <c r="BF153" s="215">
        <f>IF(N153="snížená",J153,0)</f>
        <v>0</v>
      </c>
      <c r="BG153" s="215">
        <f>IF(N153="zákl. přenesená",J153,0)</f>
        <v>0</v>
      </c>
      <c r="BH153" s="215">
        <f>IF(N153="sníž. přenesená",J153,0)</f>
        <v>0</v>
      </c>
      <c r="BI153" s="215">
        <f>IF(N153="nulová",J153,0)</f>
        <v>0</v>
      </c>
      <c r="BJ153" s="16" t="s">
        <v>21</v>
      </c>
      <c r="BK153" s="215">
        <f>ROUND(I153*H153,2)</f>
        <v>0</v>
      </c>
      <c r="BL153" s="16" t="s">
        <v>245</v>
      </c>
      <c r="BM153" s="16" t="s">
        <v>308</v>
      </c>
    </row>
    <row r="154" s="11" customFormat="1">
      <c r="B154" s="223"/>
      <c r="C154" s="224"/>
      <c r="D154" s="225" t="s">
        <v>169</v>
      </c>
      <c r="E154" s="226" t="s">
        <v>39</v>
      </c>
      <c r="F154" s="227" t="s">
        <v>309</v>
      </c>
      <c r="G154" s="224"/>
      <c r="H154" s="228">
        <v>0.49199999999999999</v>
      </c>
      <c r="I154" s="229"/>
      <c r="J154" s="224"/>
      <c r="K154" s="224"/>
      <c r="L154" s="230"/>
      <c r="M154" s="231"/>
      <c r="N154" s="232"/>
      <c r="O154" s="232"/>
      <c r="P154" s="232"/>
      <c r="Q154" s="232"/>
      <c r="R154" s="232"/>
      <c r="S154" s="232"/>
      <c r="T154" s="233"/>
      <c r="AT154" s="234" t="s">
        <v>169</v>
      </c>
      <c r="AU154" s="234" t="s">
        <v>91</v>
      </c>
      <c r="AV154" s="11" t="s">
        <v>91</v>
      </c>
      <c r="AW154" s="11" t="s">
        <v>41</v>
      </c>
      <c r="AX154" s="11" t="s">
        <v>82</v>
      </c>
      <c r="AY154" s="234" t="s">
        <v>123</v>
      </c>
    </row>
    <row r="155" s="11" customFormat="1">
      <c r="B155" s="223"/>
      <c r="C155" s="224"/>
      <c r="D155" s="225" t="s">
        <v>169</v>
      </c>
      <c r="E155" s="226" t="s">
        <v>39</v>
      </c>
      <c r="F155" s="227" t="s">
        <v>310</v>
      </c>
      <c r="G155" s="224"/>
      <c r="H155" s="228">
        <v>0.186</v>
      </c>
      <c r="I155" s="229"/>
      <c r="J155" s="224"/>
      <c r="K155" s="224"/>
      <c r="L155" s="230"/>
      <c r="M155" s="231"/>
      <c r="N155" s="232"/>
      <c r="O155" s="232"/>
      <c r="P155" s="232"/>
      <c r="Q155" s="232"/>
      <c r="R155" s="232"/>
      <c r="S155" s="232"/>
      <c r="T155" s="233"/>
      <c r="AT155" s="234" t="s">
        <v>169</v>
      </c>
      <c r="AU155" s="234" t="s">
        <v>91</v>
      </c>
      <c r="AV155" s="11" t="s">
        <v>91</v>
      </c>
      <c r="AW155" s="11" t="s">
        <v>41</v>
      </c>
      <c r="AX155" s="11" t="s">
        <v>82</v>
      </c>
      <c r="AY155" s="234" t="s">
        <v>123</v>
      </c>
    </row>
    <row r="156" s="12" customFormat="1">
      <c r="B156" s="237"/>
      <c r="C156" s="238"/>
      <c r="D156" s="225" t="s">
        <v>169</v>
      </c>
      <c r="E156" s="239" t="s">
        <v>39</v>
      </c>
      <c r="F156" s="240" t="s">
        <v>185</v>
      </c>
      <c r="G156" s="238"/>
      <c r="H156" s="241">
        <v>0.67800000000000005</v>
      </c>
      <c r="I156" s="242"/>
      <c r="J156" s="238"/>
      <c r="K156" s="238"/>
      <c r="L156" s="243"/>
      <c r="M156" s="244"/>
      <c r="N156" s="245"/>
      <c r="O156" s="245"/>
      <c r="P156" s="245"/>
      <c r="Q156" s="245"/>
      <c r="R156" s="245"/>
      <c r="S156" s="245"/>
      <c r="T156" s="246"/>
      <c r="AT156" s="247" t="s">
        <v>169</v>
      </c>
      <c r="AU156" s="247" t="s">
        <v>91</v>
      </c>
      <c r="AV156" s="12" t="s">
        <v>162</v>
      </c>
      <c r="AW156" s="12" t="s">
        <v>41</v>
      </c>
      <c r="AX156" s="12" t="s">
        <v>21</v>
      </c>
      <c r="AY156" s="247" t="s">
        <v>123</v>
      </c>
    </row>
    <row r="157" s="1" customFormat="1" ht="16.5" customHeight="1">
      <c r="B157" s="38"/>
      <c r="C157" s="204" t="s">
        <v>311</v>
      </c>
      <c r="D157" s="204" t="s">
        <v>127</v>
      </c>
      <c r="E157" s="205" t="s">
        <v>312</v>
      </c>
      <c r="F157" s="206" t="s">
        <v>313</v>
      </c>
      <c r="G157" s="207" t="s">
        <v>175</v>
      </c>
      <c r="H157" s="208">
        <v>0.67800000000000005</v>
      </c>
      <c r="I157" s="209"/>
      <c r="J157" s="210">
        <f>ROUND(I157*H157,2)</f>
        <v>0</v>
      </c>
      <c r="K157" s="206" t="s">
        <v>131</v>
      </c>
      <c r="L157" s="43"/>
      <c r="M157" s="211" t="s">
        <v>39</v>
      </c>
      <c r="N157" s="212" t="s">
        <v>53</v>
      </c>
      <c r="O157" s="79"/>
      <c r="P157" s="213">
        <f>O157*H157</f>
        <v>0</v>
      </c>
      <c r="Q157" s="213">
        <v>0.00012999999999999999</v>
      </c>
      <c r="R157" s="213">
        <f>Q157*H157</f>
        <v>8.8139999999999993E-05</v>
      </c>
      <c r="S157" s="213">
        <v>0</v>
      </c>
      <c r="T157" s="214">
        <f>S157*H157</f>
        <v>0</v>
      </c>
      <c r="AR157" s="16" t="s">
        <v>245</v>
      </c>
      <c r="AT157" s="16" t="s">
        <v>127</v>
      </c>
      <c r="AU157" s="16" t="s">
        <v>91</v>
      </c>
      <c r="AY157" s="16" t="s">
        <v>123</v>
      </c>
      <c r="BE157" s="215">
        <f>IF(N157="základní",J157,0)</f>
        <v>0</v>
      </c>
      <c r="BF157" s="215">
        <f>IF(N157="snížená",J157,0)</f>
        <v>0</v>
      </c>
      <c r="BG157" s="215">
        <f>IF(N157="zákl. přenesená",J157,0)</f>
        <v>0</v>
      </c>
      <c r="BH157" s="215">
        <f>IF(N157="sníž. přenesená",J157,0)</f>
        <v>0</v>
      </c>
      <c r="BI157" s="215">
        <f>IF(N157="nulová",J157,0)</f>
        <v>0</v>
      </c>
      <c r="BJ157" s="16" t="s">
        <v>21</v>
      </c>
      <c r="BK157" s="215">
        <f>ROUND(I157*H157,2)</f>
        <v>0</v>
      </c>
      <c r="BL157" s="16" t="s">
        <v>245</v>
      </c>
      <c r="BM157" s="16" t="s">
        <v>314</v>
      </c>
    </row>
    <row r="158" s="1" customFormat="1" ht="16.5" customHeight="1">
      <c r="B158" s="38"/>
      <c r="C158" s="204" t="s">
        <v>315</v>
      </c>
      <c r="D158" s="204" t="s">
        <v>127</v>
      </c>
      <c r="E158" s="205" t="s">
        <v>316</v>
      </c>
      <c r="F158" s="206" t="s">
        <v>317</v>
      </c>
      <c r="G158" s="207" t="s">
        <v>175</v>
      </c>
      <c r="H158" s="208">
        <v>0.67800000000000005</v>
      </c>
      <c r="I158" s="209"/>
      <c r="J158" s="210">
        <f>ROUND(I158*H158,2)</f>
        <v>0</v>
      </c>
      <c r="K158" s="206" t="s">
        <v>131</v>
      </c>
      <c r="L158" s="43"/>
      <c r="M158" s="211" t="s">
        <v>39</v>
      </c>
      <c r="N158" s="212" t="s">
        <v>53</v>
      </c>
      <c r="O158" s="79"/>
      <c r="P158" s="213">
        <f>O158*H158</f>
        <v>0</v>
      </c>
      <c r="Q158" s="213">
        <v>0.00012</v>
      </c>
      <c r="R158" s="213">
        <f>Q158*H158</f>
        <v>8.1360000000000007E-05</v>
      </c>
      <c r="S158" s="213">
        <v>0</v>
      </c>
      <c r="T158" s="214">
        <f>S158*H158</f>
        <v>0</v>
      </c>
      <c r="AR158" s="16" t="s">
        <v>245</v>
      </c>
      <c r="AT158" s="16" t="s">
        <v>127</v>
      </c>
      <c r="AU158" s="16" t="s">
        <v>91</v>
      </c>
      <c r="AY158" s="16" t="s">
        <v>123</v>
      </c>
      <c r="BE158" s="215">
        <f>IF(N158="základní",J158,0)</f>
        <v>0</v>
      </c>
      <c r="BF158" s="215">
        <f>IF(N158="snížená",J158,0)</f>
        <v>0</v>
      </c>
      <c r="BG158" s="215">
        <f>IF(N158="zákl. přenesená",J158,0)</f>
        <v>0</v>
      </c>
      <c r="BH158" s="215">
        <f>IF(N158="sníž. přenesená",J158,0)</f>
        <v>0</v>
      </c>
      <c r="BI158" s="215">
        <f>IF(N158="nulová",J158,0)</f>
        <v>0</v>
      </c>
      <c r="BJ158" s="16" t="s">
        <v>21</v>
      </c>
      <c r="BK158" s="215">
        <f>ROUND(I158*H158,2)</f>
        <v>0</v>
      </c>
      <c r="BL158" s="16" t="s">
        <v>245</v>
      </c>
      <c r="BM158" s="16" t="s">
        <v>318</v>
      </c>
    </row>
    <row r="159" s="1" customFormat="1" ht="16.5" customHeight="1">
      <c r="B159" s="38"/>
      <c r="C159" s="248" t="s">
        <v>319</v>
      </c>
      <c r="D159" s="248" t="s">
        <v>205</v>
      </c>
      <c r="E159" s="249" t="s">
        <v>320</v>
      </c>
      <c r="F159" s="250" t="s">
        <v>321</v>
      </c>
      <c r="G159" s="251" t="s">
        <v>201</v>
      </c>
      <c r="H159" s="252">
        <v>2</v>
      </c>
      <c r="I159" s="253"/>
      <c r="J159" s="254">
        <f>ROUND(I159*H159,2)</f>
        <v>0</v>
      </c>
      <c r="K159" s="250" t="s">
        <v>167</v>
      </c>
      <c r="L159" s="255"/>
      <c r="M159" s="256" t="s">
        <v>39</v>
      </c>
      <c r="N159" s="257" t="s">
        <v>53</v>
      </c>
      <c r="O159" s="79"/>
      <c r="P159" s="213">
        <f>O159*H159</f>
        <v>0</v>
      </c>
      <c r="Q159" s="213">
        <v>0.0018500000000000001</v>
      </c>
      <c r="R159" s="213">
        <f>Q159*H159</f>
        <v>0.0037000000000000002</v>
      </c>
      <c r="S159" s="213">
        <v>0</v>
      </c>
      <c r="T159" s="214">
        <f>S159*H159</f>
        <v>0</v>
      </c>
      <c r="AR159" s="16" t="s">
        <v>278</v>
      </c>
      <c r="AT159" s="16" t="s">
        <v>205</v>
      </c>
      <c r="AU159" s="16" t="s">
        <v>91</v>
      </c>
      <c r="AY159" s="16" t="s">
        <v>123</v>
      </c>
      <c r="BE159" s="215">
        <f>IF(N159="základní",J159,0)</f>
        <v>0</v>
      </c>
      <c r="BF159" s="215">
        <f>IF(N159="snížená",J159,0)</f>
        <v>0</v>
      </c>
      <c r="BG159" s="215">
        <f>IF(N159="zákl. přenesená",J159,0)</f>
        <v>0</v>
      </c>
      <c r="BH159" s="215">
        <f>IF(N159="sníž. přenesená",J159,0)</f>
        <v>0</v>
      </c>
      <c r="BI159" s="215">
        <f>IF(N159="nulová",J159,0)</f>
        <v>0</v>
      </c>
      <c r="BJ159" s="16" t="s">
        <v>21</v>
      </c>
      <c r="BK159" s="215">
        <f>ROUND(I159*H159,2)</f>
        <v>0</v>
      </c>
      <c r="BL159" s="16" t="s">
        <v>245</v>
      </c>
      <c r="BM159" s="16" t="s">
        <v>322</v>
      </c>
    </row>
    <row r="160" s="1" customFormat="1" ht="16.5" customHeight="1">
      <c r="B160" s="38"/>
      <c r="C160" s="248" t="s">
        <v>323</v>
      </c>
      <c r="D160" s="248" t="s">
        <v>205</v>
      </c>
      <c r="E160" s="249" t="s">
        <v>324</v>
      </c>
      <c r="F160" s="250" t="s">
        <v>325</v>
      </c>
      <c r="G160" s="251" t="s">
        <v>201</v>
      </c>
      <c r="H160" s="252">
        <v>1</v>
      </c>
      <c r="I160" s="253"/>
      <c r="J160" s="254">
        <f>ROUND(I160*H160,2)</f>
        <v>0</v>
      </c>
      <c r="K160" s="250" t="s">
        <v>167</v>
      </c>
      <c r="L160" s="255"/>
      <c r="M160" s="256" t="s">
        <v>39</v>
      </c>
      <c r="N160" s="257" t="s">
        <v>53</v>
      </c>
      <c r="O160" s="79"/>
      <c r="P160" s="213">
        <f>O160*H160</f>
        <v>0</v>
      </c>
      <c r="Q160" s="213">
        <v>0.0013799999999999999</v>
      </c>
      <c r="R160" s="213">
        <f>Q160*H160</f>
        <v>0.0013799999999999999</v>
      </c>
      <c r="S160" s="213">
        <v>0</v>
      </c>
      <c r="T160" s="214">
        <f>S160*H160</f>
        <v>0</v>
      </c>
      <c r="AR160" s="16" t="s">
        <v>278</v>
      </c>
      <c r="AT160" s="16" t="s">
        <v>205</v>
      </c>
      <c r="AU160" s="16" t="s">
        <v>91</v>
      </c>
      <c r="AY160" s="16" t="s">
        <v>123</v>
      </c>
      <c r="BE160" s="215">
        <f>IF(N160="základní",J160,0)</f>
        <v>0</v>
      </c>
      <c r="BF160" s="215">
        <f>IF(N160="snížená",J160,0)</f>
        <v>0</v>
      </c>
      <c r="BG160" s="215">
        <f>IF(N160="zákl. přenesená",J160,0)</f>
        <v>0</v>
      </c>
      <c r="BH160" s="215">
        <f>IF(N160="sníž. přenesená",J160,0)</f>
        <v>0</v>
      </c>
      <c r="BI160" s="215">
        <f>IF(N160="nulová",J160,0)</f>
        <v>0</v>
      </c>
      <c r="BJ160" s="16" t="s">
        <v>21</v>
      </c>
      <c r="BK160" s="215">
        <f>ROUND(I160*H160,2)</f>
        <v>0</v>
      </c>
      <c r="BL160" s="16" t="s">
        <v>245</v>
      </c>
      <c r="BM160" s="16" t="s">
        <v>326</v>
      </c>
    </row>
    <row r="161" s="1" customFormat="1" ht="22.5" customHeight="1">
      <c r="B161" s="38"/>
      <c r="C161" s="204" t="s">
        <v>278</v>
      </c>
      <c r="D161" s="204" t="s">
        <v>127</v>
      </c>
      <c r="E161" s="205" t="s">
        <v>327</v>
      </c>
      <c r="F161" s="206" t="s">
        <v>328</v>
      </c>
      <c r="G161" s="207" t="s">
        <v>233</v>
      </c>
      <c r="H161" s="208">
        <v>0.125</v>
      </c>
      <c r="I161" s="209"/>
      <c r="J161" s="210">
        <f>ROUND(I161*H161,2)</f>
        <v>0</v>
      </c>
      <c r="K161" s="206" t="s">
        <v>131</v>
      </c>
      <c r="L161" s="43"/>
      <c r="M161" s="211" t="s">
        <v>39</v>
      </c>
      <c r="N161" s="212" t="s">
        <v>53</v>
      </c>
      <c r="O161" s="79"/>
      <c r="P161" s="213">
        <f>O161*H161</f>
        <v>0</v>
      </c>
      <c r="Q161" s="213">
        <v>0</v>
      </c>
      <c r="R161" s="213">
        <f>Q161*H161</f>
        <v>0</v>
      </c>
      <c r="S161" s="213">
        <v>0</v>
      </c>
      <c r="T161" s="214">
        <f>S161*H161</f>
        <v>0</v>
      </c>
      <c r="AR161" s="16" t="s">
        <v>245</v>
      </c>
      <c r="AT161" s="16" t="s">
        <v>127</v>
      </c>
      <c r="AU161" s="16" t="s">
        <v>91</v>
      </c>
      <c r="AY161" s="16" t="s">
        <v>123</v>
      </c>
      <c r="BE161" s="215">
        <f>IF(N161="základní",J161,0)</f>
        <v>0</v>
      </c>
      <c r="BF161" s="215">
        <f>IF(N161="snížená",J161,0)</f>
        <v>0</v>
      </c>
      <c r="BG161" s="215">
        <f>IF(N161="zákl. přenesená",J161,0)</f>
        <v>0</v>
      </c>
      <c r="BH161" s="215">
        <f>IF(N161="sníž. přenesená",J161,0)</f>
        <v>0</v>
      </c>
      <c r="BI161" s="215">
        <f>IF(N161="nulová",J161,0)</f>
        <v>0</v>
      </c>
      <c r="BJ161" s="16" t="s">
        <v>21</v>
      </c>
      <c r="BK161" s="215">
        <f>ROUND(I161*H161,2)</f>
        <v>0</v>
      </c>
      <c r="BL161" s="16" t="s">
        <v>245</v>
      </c>
      <c r="BM161" s="16" t="s">
        <v>329</v>
      </c>
    </row>
    <row r="162" s="1" customFormat="1">
      <c r="B162" s="38"/>
      <c r="C162" s="39"/>
      <c r="D162" s="225" t="s">
        <v>177</v>
      </c>
      <c r="E162" s="39"/>
      <c r="F162" s="235" t="s">
        <v>330</v>
      </c>
      <c r="G162" s="39"/>
      <c r="H162" s="39"/>
      <c r="I162" s="128"/>
      <c r="J162" s="39"/>
      <c r="K162" s="39"/>
      <c r="L162" s="43"/>
      <c r="M162" s="236"/>
      <c r="N162" s="79"/>
      <c r="O162" s="79"/>
      <c r="P162" s="79"/>
      <c r="Q162" s="79"/>
      <c r="R162" s="79"/>
      <c r="S162" s="79"/>
      <c r="T162" s="80"/>
      <c r="AT162" s="16" t="s">
        <v>177</v>
      </c>
      <c r="AU162" s="16" t="s">
        <v>91</v>
      </c>
    </row>
    <row r="163" s="10" customFormat="1" ht="22.8" customHeight="1">
      <c r="B163" s="188"/>
      <c r="C163" s="189"/>
      <c r="D163" s="190" t="s">
        <v>81</v>
      </c>
      <c r="E163" s="202" t="s">
        <v>331</v>
      </c>
      <c r="F163" s="202" t="s">
        <v>332</v>
      </c>
      <c r="G163" s="189"/>
      <c r="H163" s="189"/>
      <c r="I163" s="192"/>
      <c r="J163" s="203">
        <f>BK163</f>
        <v>0</v>
      </c>
      <c r="K163" s="189"/>
      <c r="L163" s="194"/>
      <c r="M163" s="195"/>
      <c r="N163" s="196"/>
      <c r="O163" s="196"/>
      <c r="P163" s="197">
        <f>P164</f>
        <v>0</v>
      </c>
      <c r="Q163" s="196"/>
      <c r="R163" s="197">
        <f>R164</f>
        <v>0</v>
      </c>
      <c r="S163" s="196"/>
      <c r="T163" s="198">
        <f>T164</f>
        <v>0.105</v>
      </c>
      <c r="AR163" s="199" t="s">
        <v>91</v>
      </c>
      <c r="AT163" s="200" t="s">
        <v>81</v>
      </c>
      <c r="AU163" s="200" t="s">
        <v>21</v>
      </c>
      <c r="AY163" s="199" t="s">
        <v>123</v>
      </c>
      <c r="BK163" s="201">
        <f>BK164</f>
        <v>0</v>
      </c>
    </row>
    <row r="164" s="1" customFormat="1" ht="16.5" customHeight="1">
      <c r="B164" s="38"/>
      <c r="C164" s="204" t="s">
        <v>333</v>
      </c>
      <c r="D164" s="204" t="s">
        <v>127</v>
      </c>
      <c r="E164" s="205" t="s">
        <v>334</v>
      </c>
      <c r="F164" s="206" t="s">
        <v>335</v>
      </c>
      <c r="G164" s="207" t="s">
        <v>201</v>
      </c>
      <c r="H164" s="208">
        <v>7</v>
      </c>
      <c r="I164" s="209"/>
      <c r="J164" s="210">
        <f>ROUND(I164*H164,2)</f>
        <v>0</v>
      </c>
      <c r="K164" s="206" t="s">
        <v>131</v>
      </c>
      <c r="L164" s="43"/>
      <c r="M164" s="211" t="s">
        <v>39</v>
      </c>
      <c r="N164" s="212" t="s">
        <v>53</v>
      </c>
      <c r="O164" s="79"/>
      <c r="P164" s="213">
        <f>O164*H164</f>
        <v>0</v>
      </c>
      <c r="Q164" s="213">
        <v>0</v>
      </c>
      <c r="R164" s="213">
        <f>Q164*H164</f>
        <v>0</v>
      </c>
      <c r="S164" s="213">
        <v>0.014999999999999999</v>
      </c>
      <c r="T164" s="214">
        <f>S164*H164</f>
        <v>0.105</v>
      </c>
      <c r="AR164" s="16" t="s">
        <v>245</v>
      </c>
      <c r="AT164" s="16" t="s">
        <v>127</v>
      </c>
      <c r="AU164" s="16" t="s">
        <v>91</v>
      </c>
      <c r="AY164" s="16" t="s">
        <v>123</v>
      </c>
      <c r="BE164" s="215">
        <f>IF(N164="základní",J164,0)</f>
        <v>0</v>
      </c>
      <c r="BF164" s="215">
        <f>IF(N164="snížená",J164,0)</f>
        <v>0</v>
      </c>
      <c r="BG164" s="215">
        <f>IF(N164="zákl. přenesená",J164,0)</f>
        <v>0</v>
      </c>
      <c r="BH164" s="215">
        <f>IF(N164="sníž. přenesená",J164,0)</f>
        <v>0</v>
      </c>
      <c r="BI164" s="215">
        <f>IF(N164="nulová",J164,0)</f>
        <v>0</v>
      </c>
      <c r="BJ164" s="16" t="s">
        <v>21</v>
      </c>
      <c r="BK164" s="215">
        <f>ROUND(I164*H164,2)</f>
        <v>0</v>
      </c>
      <c r="BL164" s="16" t="s">
        <v>245</v>
      </c>
      <c r="BM164" s="16" t="s">
        <v>336</v>
      </c>
    </row>
    <row r="165" s="10" customFormat="1" ht="22.8" customHeight="1">
      <c r="B165" s="188"/>
      <c r="C165" s="189"/>
      <c r="D165" s="190" t="s">
        <v>81</v>
      </c>
      <c r="E165" s="202" t="s">
        <v>337</v>
      </c>
      <c r="F165" s="202" t="s">
        <v>338</v>
      </c>
      <c r="G165" s="189"/>
      <c r="H165" s="189"/>
      <c r="I165" s="192"/>
      <c r="J165" s="203">
        <f>BK165</f>
        <v>0</v>
      </c>
      <c r="K165" s="189"/>
      <c r="L165" s="194"/>
      <c r="M165" s="195"/>
      <c r="N165" s="196"/>
      <c r="O165" s="196"/>
      <c r="P165" s="197">
        <f>SUM(P166:P178)</f>
        <v>0</v>
      </c>
      <c r="Q165" s="196"/>
      <c r="R165" s="197">
        <f>SUM(R166:R178)</f>
        <v>2.6701826</v>
      </c>
      <c r="S165" s="196"/>
      <c r="T165" s="198">
        <f>SUM(T166:T178)</f>
        <v>2.3966100000000004</v>
      </c>
      <c r="AR165" s="199" t="s">
        <v>91</v>
      </c>
      <c r="AT165" s="200" t="s">
        <v>81</v>
      </c>
      <c r="AU165" s="200" t="s">
        <v>21</v>
      </c>
      <c r="AY165" s="199" t="s">
        <v>123</v>
      </c>
      <c r="BK165" s="201">
        <f>SUM(BK166:BK178)</f>
        <v>0</v>
      </c>
    </row>
    <row r="166" s="1" customFormat="1" ht="16.5" customHeight="1">
      <c r="B166" s="38"/>
      <c r="C166" s="204" t="s">
        <v>339</v>
      </c>
      <c r="D166" s="204" t="s">
        <v>127</v>
      </c>
      <c r="E166" s="205" t="s">
        <v>340</v>
      </c>
      <c r="F166" s="206" t="s">
        <v>341</v>
      </c>
      <c r="G166" s="207" t="s">
        <v>175</v>
      </c>
      <c r="H166" s="208">
        <v>17.18</v>
      </c>
      <c r="I166" s="209"/>
      <c r="J166" s="210">
        <f>ROUND(I166*H166,2)</f>
        <v>0</v>
      </c>
      <c r="K166" s="206" t="s">
        <v>131</v>
      </c>
      <c r="L166" s="43"/>
      <c r="M166" s="211" t="s">
        <v>39</v>
      </c>
      <c r="N166" s="212" t="s">
        <v>53</v>
      </c>
      <c r="O166" s="79"/>
      <c r="P166" s="213">
        <f>O166*H166</f>
        <v>0</v>
      </c>
      <c r="Q166" s="213">
        <v>0</v>
      </c>
      <c r="R166" s="213">
        <f>Q166*H166</f>
        <v>0</v>
      </c>
      <c r="S166" s="213">
        <v>0.13950000000000001</v>
      </c>
      <c r="T166" s="214">
        <f>S166*H166</f>
        <v>2.3966100000000004</v>
      </c>
      <c r="AR166" s="16" t="s">
        <v>245</v>
      </c>
      <c r="AT166" s="16" t="s">
        <v>127</v>
      </c>
      <c r="AU166" s="16" t="s">
        <v>91</v>
      </c>
      <c r="AY166" s="16" t="s">
        <v>123</v>
      </c>
      <c r="BE166" s="215">
        <f>IF(N166="základní",J166,0)</f>
        <v>0</v>
      </c>
      <c r="BF166" s="215">
        <f>IF(N166="snížená",J166,0)</f>
        <v>0</v>
      </c>
      <c r="BG166" s="215">
        <f>IF(N166="zákl. přenesená",J166,0)</f>
        <v>0</v>
      </c>
      <c r="BH166" s="215">
        <f>IF(N166="sníž. přenesená",J166,0)</f>
        <v>0</v>
      </c>
      <c r="BI166" s="215">
        <f>IF(N166="nulová",J166,0)</f>
        <v>0</v>
      </c>
      <c r="BJ166" s="16" t="s">
        <v>21</v>
      </c>
      <c r="BK166" s="215">
        <f>ROUND(I166*H166,2)</f>
        <v>0</v>
      </c>
      <c r="BL166" s="16" t="s">
        <v>245</v>
      </c>
      <c r="BM166" s="16" t="s">
        <v>342</v>
      </c>
    </row>
    <row r="167" s="11" customFormat="1">
      <c r="B167" s="223"/>
      <c r="C167" s="224"/>
      <c r="D167" s="225" t="s">
        <v>169</v>
      </c>
      <c r="E167" s="226" t="s">
        <v>39</v>
      </c>
      <c r="F167" s="227" t="s">
        <v>343</v>
      </c>
      <c r="G167" s="224"/>
      <c r="H167" s="228">
        <v>17.18</v>
      </c>
      <c r="I167" s="229"/>
      <c r="J167" s="224"/>
      <c r="K167" s="224"/>
      <c r="L167" s="230"/>
      <c r="M167" s="231"/>
      <c r="N167" s="232"/>
      <c r="O167" s="232"/>
      <c r="P167" s="232"/>
      <c r="Q167" s="232"/>
      <c r="R167" s="232"/>
      <c r="S167" s="232"/>
      <c r="T167" s="233"/>
      <c r="AT167" s="234" t="s">
        <v>169</v>
      </c>
      <c r="AU167" s="234" t="s">
        <v>91</v>
      </c>
      <c r="AV167" s="11" t="s">
        <v>91</v>
      </c>
      <c r="AW167" s="11" t="s">
        <v>41</v>
      </c>
      <c r="AX167" s="11" t="s">
        <v>21</v>
      </c>
      <c r="AY167" s="234" t="s">
        <v>123</v>
      </c>
    </row>
    <row r="168" s="1" customFormat="1" ht="22.5" customHeight="1">
      <c r="B168" s="38"/>
      <c r="C168" s="204" t="s">
        <v>344</v>
      </c>
      <c r="D168" s="204" t="s">
        <v>127</v>
      </c>
      <c r="E168" s="205" t="s">
        <v>345</v>
      </c>
      <c r="F168" s="206" t="s">
        <v>346</v>
      </c>
      <c r="G168" s="207" t="s">
        <v>175</v>
      </c>
      <c r="H168" s="208">
        <v>17.18</v>
      </c>
      <c r="I168" s="209"/>
      <c r="J168" s="210">
        <f>ROUND(I168*H168,2)</f>
        <v>0</v>
      </c>
      <c r="K168" s="206" t="s">
        <v>167</v>
      </c>
      <c r="L168" s="43"/>
      <c r="M168" s="211" t="s">
        <v>39</v>
      </c>
      <c r="N168" s="212" t="s">
        <v>53</v>
      </c>
      <c r="O168" s="79"/>
      <c r="P168" s="213">
        <f>O168*H168</f>
        <v>0</v>
      </c>
      <c r="Q168" s="213">
        <v>0.0039199999999999999</v>
      </c>
      <c r="R168" s="213">
        <f>Q168*H168</f>
        <v>0.067345599999999992</v>
      </c>
      <c r="S168" s="213">
        <v>0</v>
      </c>
      <c r="T168" s="214">
        <f>S168*H168</f>
        <v>0</v>
      </c>
      <c r="AR168" s="16" t="s">
        <v>245</v>
      </c>
      <c r="AT168" s="16" t="s">
        <v>127</v>
      </c>
      <c r="AU168" s="16" t="s">
        <v>91</v>
      </c>
      <c r="AY168" s="16" t="s">
        <v>123</v>
      </c>
      <c r="BE168" s="215">
        <f>IF(N168="základní",J168,0)</f>
        <v>0</v>
      </c>
      <c r="BF168" s="215">
        <f>IF(N168="snížená",J168,0)</f>
        <v>0</v>
      </c>
      <c r="BG168" s="215">
        <f>IF(N168="zákl. přenesená",J168,0)</f>
        <v>0</v>
      </c>
      <c r="BH168" s="215">
        <f>IF(N168="sníž. přenesená",J168,0)</f>
        <v>0</v>
      </c>
      <c r="BI168" s="215">
        <f>IF(N168="nulová",J168,0)</f>
        <v>0</v>
      </c>
      <c r="BJ168" s="16" t="s">
        <v>21</v>
      </c>
      <c r="BK168" s="215">
        <f>ROUND(I168*H168,2)</f>
        <v>0</v>
      </c>
      <c r="BL168" s="16" t="s">
        <v>245</v>
      </c>
      <c r="BM168" s="16" t="s">
        <v>347</v>
      </c>
    </row>
    <row r="169" s="1" customFormat="1" ht="16.5" customHeight="1">
      <c r="B169" s="38"/>
      <c r="C169" s="204" t="s">
        <v>348</v>
      </c>
      <c r="D169" s="204" t="s">
        <v>127</v>
      </c>
      <c r="E169" s="205" t="s">
        <v>349</v>
      </c>
      <c r="F169" s="206" t="s">
        <v>350</v>
      </c>
      <c r="G169" s="207" t="s">
        <v>175</v>
      </c>
      <c r="H169" s="208">
        <v>2.8199999999999998</v>
      </c>
      <c r="I169" s="209"/>
      <c r="J169" s="210">
        <f>ROUND(I169*H169,2)</f>
        <v>0</v>
      </c>
      <c r="K169" s="206" t="s">
        <v>167</v>
      </c>
      <c r="L169" s="43"/>
      <c r="M169" s="211" t="s">
        <v>39</v>
      </c>
      <c r="N169" s="212" t="s">
        <v>53</v>
      </c>
      <c r="O169" s="79"/>
      <c r="P169" s="213">
        <f>O169*H169</f>
        <v>0</v>
      </c>
      <c r="Q169" s="213">
        <v>0</v>
      </c>
      <c r="R169" s="213">
        <f>Q169*H169</f>
        <v>0</v>
      </c>
      <c r="S169" s="213">
        <v>0</v>
      </c>
      <c r="T169" s="214">
        <f>S169*H169</f>
        <v>0</v>
      </c>
      <c r="AR169" s="16" t="s">
        <v>245</v>
      </c>
      <c r="AT169" s="16" t="s">
        <v>127</v>
      </c>
      <c r="AU169" s="16" t="s">
        <v>91</v>
      </c>
      <c r="AY169" s="16" t="s">
        <v>123</v>
      </c>
      <c r="BE169" s="215">
        <f>IF(N169="základní",J169,0)</f>
        <v>0</v>
      </c>
      <c r="BF169" s="215">
        <f>IF(N169="snížená",J169,0)</f>
        <v>0</v>
      </c>
      <c r="BG169" s="215">
        <f>IF(N169="zákl. přenesená",J169,0)</f>
        <v>0</v>
      </c>
      <c r="BH169" s="215">
        <f>IF(N169="sníž. přenesená",J169,0)</f>
        <v>0</v>
      </c>
      <c r="BI169" s="215">
        <f>IF(N169="nulová",J169,0)</f>
        <v>0</v>
      </c>
      <c r="BJ169" s="16" t="s">
        <v>21</v>
      </c>
      <c r="BK169" s="215">
        <f>ROUND(I169*H169,2)</f>
        <v>0</v>
      </c>
      <c r="BL169" s="16" t="s">
        <v>245</v>
      </c>
      <c r="BM169" s="16" t="s">
        <v>351</v>
      </c>
    </row>
    <row r="170" s="11" customFormat="1">
      <c r="B170" s="223"/>
      <c r="C170" s="224"/>
      <c r="D170" s="225" t="s">
        <v>169</v>
      </c>
      <c r="E170" s="226" t="s">
        <v>39</v>
      </c>
      <c r="F170" s="227" t="s">
        <v>352</v>
      </c>
      <c r="G170" s="224"/>
      <c r="H170" s="228">
        <v>2.8199999999999998</v>
      </c>
      <c r="I170" s="229"/>
      <c r="J170" s="224"/>
      <c r="K170" s="224"/>
      <c r="L170" s="230"/>
      <c r="M170" s="231"/>
      <c r="N170" s="232"/>
      <c r="O170" s="232"/>
      <c r="P170" s="232"/>
      <c r="Q170" s="232"/>
      <c r="R170" s="232"/>
      <c r="S170" s="232"/>
      <c r="T170" s="233"/>
      <c r="AT170" s="234" t="s">
        <v>169</v>
      </c>
      <c r="AU170" s="234" t="s">
        <v>91</v>
      </c>
      <c r="AV170" s="11" t="s">
        <v>91</v>
      </c>
      <c r="AW170" s="11" t="s">
        <v>41</v>
      </c>
      <c r="AX170" s="11" t="s">
        <v>21</v>
      </c>
      <c r="AY170" s="234" t="s">
        <v>123</v>
      </c>
    </row>
    <row r="171" s="1" customFormat="1" ht="16.5" customHeight="1">
      <c r="B171" s="38"/>
      <c r="C171" s="248" t="s">
        <v>353</v>
      </c>
      <c r="D171" s="248" t="s">
        <v>205</v>
      </c>
      <c r="E171" s="249" t="s">
        <v>354</v>
      </c>
      <c r="F171" s="250" t="s">
        <v>355</v>
      </c>
      <c r="G171" s="251" t="s">
        <v>175</v>
      </c>
      <c r="H171" s="252">
        <v>20</v>
      </c>
      <c r="I171" s="253"/>
      <c r="J171" s="254">
        <f>ROUND(I171*H171,2)</f>
        <v>0</v>
      </c>
      <c r="K171" s="250" t="s">
        <v>167</v>
      </c>
      <c r="L171" s="255"/>
      <c r="M171" s="256" t="s">
        <v>39</v>
      </c>
      <c r="N171" s="257" t="s">
        <v>53</v>
      </c>
      <c r="O171" s="79"/>
      <c r="P171" s="213">
        <f>O171*H171</f>
        <v>0</v>
      </c>
      <c r="Q171" s="213">
        <v>0.124</v>
      </c>
      <c r="R171" s="213">
        <f>Q171*H171</f>
        <v>2.48</v>
      </c>
      <c r="S171" s="213">
        <v>0</v>
      </c>
      <c r="T171" s="214">
        <f>S171*H171</f>
        <v>0</v>
      </c>
      <c r="AR171" s="16" t="s">
        <v>278</v>
      </c>
      <c r="AT171" s="16" t="s">
        <v>205</v>
      </c>
      <c r="AU171" s="16" t="s">
        <v>91</v>
      </c>
      <c r="AY171" s="16" t="s">
        <v>123</v>
      </c>
      <c r="BE171" s="215">
        <f>IF(N171="základní",J171,0)</f>
        <v>0</v>
      </c>
      <c r="BF171" s="215">
        <f>IF(N171="snížená",J171,0)</f>
        <v>0</v>
      </c>
      <c r="BG171" s="215">
        <f>IF(N171="zákl. přenesená",J171,0)</f>
        <v>0</v>
      </c>
      <c r="BH171" s="215">
        <f>IF(N171="sníž. přenesená",J171,0)</f>
        <v>0</v>
      </c>
      <c r="BI171" s="215">
        <f>IF(N171="nulová",J171,0)</f>
        <v>0</v>
      </c>
      <c r="BJ171" s="16" t="s">
        <v>21</v>
      </c>
      <c r="BK171" s="215">
        <f>ROUND(I171*H171,2)</f>
        <v>0</v>
      </c>
      <c r="BL171" s="16" t="s">
        <v>245</v>
      </c>
      <c r="BM171" s="16" t="s">
        <v>356</v>
      </c>
    </row>
    <row r="172" s="1" customFormat="1">
      <c r="B172" s="38"/>
      <c r="C172" s="39"/>
      <c r="D172" s="225" t="s">
        <v>357</v>
      </c>
      <c r="E172" s="39"/>
      <c r="F172" s="235" t="s">
        <v>358</v>
      </c>
      <c r="G172" s="39"/>
      <c r="H172" s="39"/>
      <c r="I172" s="128"/>
      <c r="J172" s="39"/>
      <c r="K172" s="39"/>
      <c r="L172" s="43"/>
      <c r="M172" s="236"/>
      <c r="N172" s="79"/>
      <c r="O172" s="79"/>
      <c r="P172" s="79"/>
      <c r="Q172" s="79"/>
      <c r="R172" s="79"/>
      <c r="S172" s="79"/>
      <c r="T172" s="80"/>
      <c r="AT172" s="16" t="s">
        <v>357</v>
      </c>
      <c r="AU172" s="16" t="s">
        <v>91</v>
      </c>
    </row>
    <row r="173" s="1" customFormat="1" ht="16.5" customHeight="1">
      <c r="B173" s="38"/>
      <c r="C173" s="204" t="s">
        <v>359</v>
      </c>
      <c r="D173" s="204" t="s">
        <v>127</v>
      </c>
      <c r="E173" s="205" t="s">
        <v>360</v>
      </c>
      <c r="F173" s="206" t="s">
        <v>361</v>
      </c>
      <c r="G173" s="207" t="s">
        <v>175</v>
      </c>
      <c r="H173" s="208">
        <v>2.8199999999999998</v>
      </c>
      <c r="I173" s="209"/>
      <c r="J173" s="210">
        <f>ROUND(I173*H173,2)</f>
        <v>0</v>
      </c>
      <c r="K173" s="206" t="s">
        <v>167</v>
      </c>
      <c r="L173" s="43"/>
      <c r="M173" s="211" t="s">
        <v>39</v>
      </c>
      <c r="N173" s="212" t="s">
        <v>53</v>
      </c>
      <c r="O173" s="79"/>
      <c r="P173" s="213">
        <f>O173*H173</f>
        <v>0</v>
      </c>
      <c r="Q173" s="213">
        <v>0</v>
      </c>
      <c r="R173" s="213">
        <f>Q173*H173</f>
        <v>0</v>
      </c>
      <c r="S173" s="213">
        <v>0</v>
      </c>
      <c r="T173" s="214">
        <f>S173*H173</f>
        <v>0</v>
      </c>
      <c r="AR173" s="16" t="s">
        <v>245</v>
      </c>
      <c r="AT173" s="16" t="s">
        <v>127</v>
      </c>
      <c r="AU173" s="16" t="s">
        <v>91</v>
      </c>
      <c r="AY173" s="16" t="s">
        <v>123</v>
      </c>
      <c r="BE173" s="215">
        <f>IF(N173="základní",J173,0)</f>
        <v>0</v>
      </c>
      <c r="BF173" s="215">
        <f>IF(N173="snížená",J173,0)</f>
        <v>0</v>
      </c>
      <c r="BG173" s="215">
        <f>IF(N173="zákl. přenesená",J173,0)</f>
        <v>0</v>
      </c>
      <c r="BH173" s="215">
        <f>IF(N173="sníž. přenesená",J173,0)</f>
        <v>0</v>
      </c>
      <c r="BI173" s="215">
        <f>IF(N173="nulová",J173,0)</f>
        <v>0</v>
      </c>
      <c r="BJ173" s="16" t="s">
        <v>21</v>
      </c>
      <c r="BK173" s="215">
        <f>ROUND(I173*H173,2)</f>
        <v>0</v>
      </c>
      <c r="BL173" s="16" t="s">
        <v>245</v>
      </c>
      <c r="BM173" s="16" t="s">
        <v>362</v>
      </c>
    </row>
    <row r="174" s="1" customFormat="1" ht="16.5" customHeight="1">
      <c r="B174" s="38"/>
      <c r="C174" s="204" t="s">
        <v>363</v>
      </c>
      <c r="D174" s="204" t="s">
        <v>127</v>
      </c>
      <c r="E174" s="205" t="s">
        <v>364</v>
      </c>
      <c r="F174" s="206" t="s">
        <v>365</v>
      </c>
      <c r="G174" s="207" t="s">
        <v>175</v>
      </c>
      <c r="H174" s="208">
        <v>17.18</v>
      </c>
      <c r="I174" s="209"/>
      <c r="J174" s="210">
        <f>ROUND(I174*H174,2)</f>
        <v>0</v>
      </c>
      <c r="K174" s="206" t="s">
        <v>167</v>
      </c>
      <c r="L174" s="43"/>
      <c r="M174" s="211" t="s">
        <v>39</v>
      </c>
      <c r="N174" s="212" t="s">
        <v>53</v>
      </c>
      <c r="O174" s="79"/>
      <c r="P174" s="213">
        <f>O174*H174</f>
        <v>0</v>
      </c>
      <c r="Q174" s="213">
        <v>0</v>
      </c>
      <c r="R174" s="213">
        <f>Q174*H174</f>
        <v>0</v>
      </c>
      <c r="S174" s="213">
        <v>0</v>
      </c>
      <c r="T174" s="214">
        <f>S174*H174</f>
        <v>0</v>
      </c>
      <c r="AR174" s="16" t="s">
        <v>245</v>
      </c>
      <c r="AT174" s="16" t="s">
        <v>127</v>
      </c>
      <c r="AU174" s="16" t="s">
        <v>91</v>
      </c>
      <c r="AY174" s="16" t="s">
        <v>123</v>
      </c>
      <c r="BE174" s="215">
        <f>IF(N174="základní",J174,0)</f>
        <v>0</v>
      </c>
      <c r="BF174" s="215">
        <f>IF(N174="snížená",J174,0)</f>
        <v>0</v>
      </c>
      <c r="BG174" s="215">
        <f>IF(N174="zákl. přenesená",J174,0)</f>
        <v>0</v>
      </c>
      <c r="BH174" s="215">
        <f>IF(N174="sníž. přenesená",J174,0)</f>
        <v>0</v>
      </c>
      <c r="BI174" s="215">
        <f>IF(N174="nulová",J174,0)</f>
        <v>0</v>
      </c>
      <c r="BJ174" s="16" t="s">
        <v>21</v>
      </c>
      <c r="BK174" s="215">
        <f>ROUND(I174*H174,2)</f>
        <v>0</v>
      </c>
      <c r="BL174" s="16" t="s">
        <v>245</v>
      </c>
      <c r="BM174" s="16" t="s">
        <v>366</v>
      </c>
    </row>
    <row r="175" s="1" customFormat="1" ht="16.5" customHeight="1">
      <c r="B175" s="38"/>
      <c r="C175" s="204" t="s">
        <v>367</v>
      </c>
      <c r="D175" s="204" t="s">
        <v>127</v>
      </c>
      <c r="E175" s="205" t="s">
        <v>368</v>
      </c>
      <c r="F175" s="206" t="s">
        <v>369</v>
      </c>
      <c r="G175" s="207" t="s">
        <v>175</v>
      </c>
      <c r="H175" s="208">
        <v>17.18</v>
      </c>
      <c r="I175" s="209"/>
      <c r="J175" s="210">
        <f>ROUND(I175*H175,2)</f>
        <v>0</v>
      </c>
      <c r="K175" s="206" t="s">
        <v>167</v>
      </c>
      <c r="L175" s="43"/>
      <c r="M175" s="211" t="s">
        <v>39</v>
      </c>
      <c r="N175" s="212" t="s">
        <v>53</v>
      </c>
      <c r="O175" s="79"/>
      <c r="P175" s="213">
        <f>O175*H175</f>
        <v>0</v>
      </c>
      <c r="Q175" s="213">
        <v>0</v>
      </c>
      <c r="R175" s="213">
        <f>Q175*H175</f>
        <v>0</v>
      </c>
      <c r="S175" s="213">
        <v>0</v>
      </c>
      <c r="T175" s="214">
        <f>S175*H175</f>
        <v>0</v>
      </c>
      <c r="AR175" s="16" t="s">
        <v>245</v>
      </c>
      <c r="AT175" s="16" t="s">
        <v>127</v>
      </c>
      <c r="AU175" s="16" t="s">
        <v>91</v>
      </c>
      <c r="AY175" s="16" t="s">
        <v>123</v>
      </c>
      <c r="BE175" s="215">
        <f>IF(N175="základní",J175,0)</f>
        <v>0</v>
      </c>
      <c r="BF175" s="215">
        <f>IF(N175="snížená",J175,0)</f>
        <v>0</v>
      </c>
      <c r="BG175" s="215">
        <f>IF(N175="zákl. přenesená",J175,0)</f>
        <v>0</v>
      </c>
      <c r="BH175" s="215">
        <f>IF(N175="sníž. přenesená",J175,0)</f>
        <v>0</v>
      </c>
      <c r="BI175" s="215">
        <f>IF(N175="nulová",J175,0)</f>
        <v>0</v>
      </c>
      <c r="BJ175" s="16" t="s">
        <v>21</v>
      </c>
      <c r="BK175" s="215">
        <f>ROUND(I175*H175,2)</f>
        <v>0</v>
      </c>
      <c r="BL175" s="16" t="s">
        <v>245</v>
      </c>
      <c r="BM175" s="16" t="s">
        <v>370</v>
      </c>
    </row>
    <row r="176" s="1" customFormat="1" ht="16.5" customHeight="1">
      <c r="B176" s="38"/>
      <c r="C176" s="204" t="s">
        <v>29</v>
      </c>
      <c r="D176" s="204" t="s">
        <v>127</v>
      </c>
      <c r="E176" s="205" t="s">
        <v>371</v>
      </c>
      <c r="F176" s="206" t="s">
        <v>372</v>
      </c>
      <c r="G176" s="207" t="s">
        <v>175</v>
      </c>
      <c r="H176" s="208">
        <v>17.18</v>
      </c>
      <c r="I176" s="209"/>
      <c r="J176" s="210">
        <f>ROUND(I176*H176,2)</f>
        <v>0</v>
      </c>
      <c r="K176" s="206" t="s">
        <v>167</v>
      </c>
      <c r="L176" s="43"/>
      <c r="M176" s="211" t="s">
        <v>39</v>
      </c>
      <c r="N176" s="212" t="s">
        <v>53</v>
      </c>
      <c r="O176" s="79"/>
      <c r="P176" s="213">
        <f>O176*H176</f>
        <v>0</v>
      </c>
      <c r="Q176" s="213">
        <v>0.0071500000000000001</v>
      </c>
      <c r="R176" s="213">
        <f>Q176*H176</f>
        <v>0.122837</v>
      </c>
      <c r="S176" s="213">
        <v>0</v>
      </c>
      <c r="T176" s="214">
        <f>S176*H176</f>
        <v>0</v>
      </c>
      <c r="AR176" s="16" t="s">
        <v>245</v>
      </c>
      <c r="AT176" s="16" t="s">
        <v>127</v>
      </c>
      <c r="AU176" s="16" t="s">
        <v>91</v>
      </c>
      <c r="AY176" s="16" t="s">
        <v>123</v>
      </c>
      <c r="BE176" s="215">
        <f>IF(N176="základní",J176,0)</f>
        <v>0</v>
      </c>
      <c r="BF176" s="215">
        <f>IF(N176="snížená",J176,0)</f>
        <v>0</v>
      </c>
      <c r="BG176" s="215">
        <f>IF(N176="zákl. přenesená",J176,0)</f>
        <v>0</v>
      </c>
      <c r="BH176" s="215">
        <f>IF(N176="sníž. přenesená",J176,0)</f>
        <v>0</v>
      </c>
      <c r="BI176" s="215">
        <f>IF(N176="nulová",J176,0)</f>
        <v>0</v>
      </c>
      <c r="BJ176" s="16" t="s">
        <v>21</v>
      </c>
      <c r="BK176" s="215">
        <f>ROUND(I176*H176,2)</f>
        <v>0</v>
      </c>
      <c r="BL176" s="16" t="s">
        <v>245</v>
      </c>
      <c r="BM176" s="16" t="s">
        <v>373</v>
      </c>
    </row>
    <row r="177" s="1" customFormat="1" ht="22.5" customHeight="1">
      <c r="B177" s="38"/>
      <c r="C177" s="204" t="s">
        <v>374</v>
      </c>
      <c r="D177" s="204" t="s">
        <v>127</v>
      </c>
      <c r="E177" s="205" t="s">
        <v>375</v>
      </c>
      <c r="F177" s="206" t="s">
        <v>376</v>
      </c>
      <c r="G177" s="207" t="s">
        <v>233</v>
      </c>
      <c r="H177" s="208">
        <v>2.6699999999999999</v>
      </c>
      <c r="I177" s="209"/>
      <c r="J177" s="210">
        <f>ROUND(I177*H177,2)</f>
        <v>0</v>
      </c>
      <c r="K177" s="206" t="s">
        <v>167</v>
      </c>
      <c r="L177" s="43"/>
      <c r="M177" s="211" t="s">
        <v>39</v>
      </c>
      <c r="N177" s="212" t="s">
        <v>53</v>
      </c>
      <c r="O177" s="79"/>
      <c r="P177" s="213">
        <f>O177*H177</f>
        <v>0</v>
      </c>
      <c r="Q177" s="213">
        <v>0</v>
      </c>
      <c r="R177" s="213">
        <f>Q177*H177</f>
        <v>0</v>
      </c>
      <c r="S177" s="213">
        <v>0</v>
      </c>
      <c r="T177" s="214">
        <f>S177*H177</f>
        <v>0</v>
      </c>
      <c r="AR177" s="16" t="s">
        <v>245</v>
      </c>
      <c r="AT177" s="16" t="s">
        <v>127</v>
      </c>
      <c r="AU177" s="16" t="s">
        <v>91</v>
      </c>
      <c r="AY177" s="16" t="s">
        <v>123</v>
      </c>
      <c r="BE177" s="215">
        <f>IF(N177="základní",J177,0)</f>
        <v>0</v>
      </c>
      <c r="BF177" s="215">
        <f>IF(N177="snížená",J177,0)</f>
        <v>0</v>
      </c>
      <c r="BG177" s="215">
        <f>IF(N177="zákl. přenesená",J177,0)</f>
        <v>0</v>
      </c>
      <c r="BH177" s="215">
        <f>IF(N177="sníž. přenesená",J177,0)</f>
        <v>0</v>
      </c>
      <c r="BI177" s="215">
        <f>IF(N177="nulová",J177,0)</f>
        <v>0</v>
      </c>
      <c r="BJ177" s="16" t="s">
        <v>21</v>
      </c>
      <c r="BK177" s="215">
        <f>ROUND(I177*H177,2)</f>
        <v>0</v>
      </c>
      <c r="BL177" s="16" t="s">
        <v>245</v>
      </c>
      <c r="BM177" s="16" t="s">
        <v>377</v>
      </c>
    </row>
    <row r="178" s="1" customFormat="1">
      <c r="B178" s="38"/>
      <c r="C178" s="39"/>
      <c r="D178" s="225" t="s">
        <v>177</v>
      </c>
      <c r="E178" s="39"/>
      <c r="F178" s="235" t="s">
        <v>378</v>
      </c>
      <c r="G178" s="39"/>
      <c r="H178" s="39"/>
      <c r="I178" s="128"/>
      <c r="J178" s="39"/>
      <c r="K178" s="39"/>
      <c r="L178" s="43"/>
      <c r="M178" s="236"/>
      <c r="N178" s="79"/>
      <c r="O178" s="79"/>
      <c r="P178" s="79"/>
      <c r="Q178" s="79"/>
      <c r="R178" s="79"/>
      <c r="S178" s="79"/>
      <c r="T178" s="80"/>
      <c r="AT178" s="16" t="s">
        <v>177</v>
      </c>
      <c r="AU178" s="16" t="s">
        <v>91</v>
      </c>
    </row>
    <row r="179" s="10" customFormat="1" ht="22.8" customHeight="1">
      <c r="B179" s="188"/>
      <c r="C179" s="189"/>
      <c r="D179" s="190" t="s">
        <v>81</v>
      </c>
      <c r="E179" s="202" t="s">
        <v>379</v>
      </c>
      <c r="F179" s="202" t="s">
        <v>380</v>
      </c>
      <c r="G179" s="189"/>
      <c r="H179" s="189"/>
      <c r="I179" s="192"/>
      <c r="J179" s="203">
        <f>BK179</f>
        <v>0</v>
      </c>
      <c r="K179" s="189"/>
      <c r="L179" s="194"/>
      <c r="M179" s="195"/>
      <c r="N179" s="196"/>
      <c r="O179" s="196"/>
      <c r="P179" s="197">
        <f>SUM(P180:P197)</f>
        <v>0</v>
      </c>
      <c r="Q179" s="196"/>
      <c r="R179" s="197">
        <f>SUM(R180:R197)</f>
        <v>1.6946848000000001</v>
      </c>
      <c r="S179" s="196"/>
      <c r="T179" s="198">
        <f>SUM(T180:T197)</f>
        <v>3.5622150000000006</v>
      </c>
      <c r="AR179" s="199" t="s">
        <v>91</v>
      </c>
      <c r="AT179" s="200" t="s">
        <v>81</v>
      </c>
      <c r="AU179" s="200" t="s">
        <v>21</v>
      </c>
      <c r="AY179" s="199" t="s">
        <v>123</v>
      </c>
      <c r="BK179" s="201">
        <f>SUM(BK180:BK197)</f>
        <v>0</v>
      </c>
    </row>
    <row r="180" s="1" customFormat="1" ht="16.5" customHeight="1">
      <c r="B180" s="38"/>
      <c r="C180" s="204" t="s">
        <v>381</v>
      </c>
      <c r="D180" s="204" t="s">
        <v>127</v>
      </c>
      <c r="E180" s="205" t="s">
        <v>382</v>
      </c>
      <c r="F180" s="206" t="s">
        <v>383</v>
      </c>
      <c r="G180" s="207" t="s">
        <v>175</v>
      </c>
      <c r="H180" s="208">
        <v>64.650000000000006</v>
      </c>
      <c r="I180" s="209"/>
      <c r="J180" s="210">
        <f>ROUND(I180*H180,2)</f>
        <v>0</v>
      </c>
      <c r="K180" s="206" t="s">
        <v>167</v>
      </c>
      <c r="L180" s="43"/>
      <c r="M180" s="211" t="s">
        <v>39</v>
      </c>
      <c r="N180" s="212" t="s">
        <v>53</v>
      </c>
      <c r="O180" s="79"/>
      <c r="P180" s="213">
        <f>O180*H180</f>
        <v>0</v>
      </c>
      <c r="Q180" s="213">
        <v>0</v>
      </c>
      <c r="R180" s="213">
        <f>Q180*H180</f>
        <v>0</v>
      </c>
      <c r="S180" s="213">
        <v>0.055100000000000003</v>
      </c>
      <c r="T180" s="214">
        <f>S180*H180</f>
        <v>3.5622150000000006</v>
      </c>
      <c r="AR180" s="16" t="s">
        <v>245</v>
      </c>
      <c r="AT180" s="16" t="s">
        <v>127</v>
      </c>
      <c r="AU180" s="16" t="s">
        <v>91</v>
      </c>
      <c r="AY180" s="16" t="s">
        <v>123</v>
      </c>
      <c r="BE180" s="215">
        <f>IF(N180="základní",J180,0)</f>
        <v>0</v>
      </c>
      <c r="BF180" s="215">
        <f>IF(N180="snížená",J180,0)</f>
        <v>0</v>
      </c>
      <c r="BG180" s="215">
        <f>IF(N180="zákl. přenesená",J180,0)</f>
        <v>0</v>
      </c>
      <c r="BH180" s="215">
        <f>IF(N180="sníž. přenesená",J180,0)</f>
        <v>0</v>
      </c>
      <c r="BI180" s="215">
        <f>IF(N180="nulová",J180,0)</f>
        <v>0</v>
      </c>
      <c r="BJ180" s="16" t="s">
        <v>21</v>
      </c>
      <c r="BK180" s="215">
        <f>ROUND(I180*H180,2)</f>
        <v>0</v>
      </c>
      <c r="BL180" s="16" t="s">
        <v>245</v>
      </c>
      <c r="BM180" s="16" t="s">
        <v>384</v>
      </c>
    </row>
    <row r="181" s="11" customFormat="1">
      <c r="B181" s="223"/>
      <c r="C181" s="224"/>
      <c r="D181" s="225" t="s">
        <v>169</v>
      </c>
      <c r="E181" s="226" t="s">
        <v>39</v>
      </c>
      <c r="F181" s="227" t="s">
        <v>385</v>
      </c>
      <c r="G181" s="224"/>
      <c r="H181" s="228">
        <v>64.650000000000006</v>
      </c>
      <c r="I181" s="229"/>
      <c r="J181" s="224"/>
      <c r="K181" s="224"/>
      <c r="L181" s="230"/>
      <c r="M181" s="231"/>
      <c r="N181" s="232"/>
      <c r="O181" s="232"/>
      <c r="P181" s="232"/>
      <c r="Q181" s="232"/>
      <c r="R181" s="232"/>
      <c r="S181" s="232"/>
      <c r="T181" s="233"/>
      <c r="AT181" s="234" t="s">
        <v>169</v>
      </c>
      <c r="AU181" s="234" t="s">
        <v>91</v>
      </c>
      <c r="AV181" s="11" t="s">
        <v>91</v>
      </c>
      <c r="AW181" s="11" t="s">
        <v>41</v>
      </c>
      <c r="AX181" s="11" t="s">
        <v>21</v>
      </c>
      <c r="AY181" s="234" t="s">
        <v>123</v>
      </c>
    </row>
    <row r="182" s="1" customFormat="1" ht="22.5" customHeight="1">
      <c r="B182" s="38"/>
      <c r="C182" s="204" t="s">
        <v>386</v>
      </c>
      <c r="D182" s="204" t="s">
        <v>127</v>
      </c>
      <c r="E182" s="205" t="s">
        <v>387</v>
      </c>
      <c r="F182" s="206" t="s">
        <v>388</v>
      </c>
      <c r="G182" s="207" t="s">
        <v>264</v>
      </c>
      <c r="H182" s="208">
        <v>121</v>
      </c>
      <c r="I182" s="209"/>
      <c r="J182" s="210">
        <f>ROUND(I182*H182,2)</f>
        <v>0</v>
      </c>
      <c r="K182" s="206" t="s">
        <v>131</v>
      </c>
      <c r="L182" s="43"/>
      <c r="M182" s="211" t="s">
        <v>39</v>
      </c>
      <c r="N182" s="212" t="s">
        <v>53</v>
      </c>
      <c r="O182" s="79"/>
      <c r="P182" s="213">
        <f>O182*H182</f>
        <v>0</v>
      </c>
      <c r="Q182" s="213">
        <v>9.0000000000000006E-05</v>
      </c>
      <c r="R182" s="213">
        <f>Q182*H182</f>
        <v>0.01089</v>
      </c>
      <c r="S182" s="213">
        <v>0</v>
      </c>
      <c r="T182" s="214">
        <f>S182*H182</f>
        <v>0</v>
      </c>
      <c r="AR182" s="16" t="s">
        <v>245</v>
      </c>
      <c r="AT182" s="16" t="s">
        <v>127</v>
      </c>
      <c r="AU182" s="16" t="s">
        <v>91</v>
      </c>
      <c r="AY182" s="16" t="s">
        <v>123</v>
      </c>
      <c r="BE182" s="215">
        <f>IF(N182="základní",J182,0)</f>
        <v>0</v>
      </c>
      <c r="BF182" s="215">
        <f>IF(N182="snížená",J182,0)</f>
        <v>0</v>
      </c>
      <c r="BG182" s="215">
        <f>IF(N182="zákl. přenesená",J182,0)</f>
        <v>0</v>
      </c>
      <c r="BH182" s="215">
        <f>IF(N182="sníž. přenesená",J182,0)</f>
        <v>0</v>
      </c>
      <c r="BI182" s="215">
        <f>IF(N182="nulová",J182,0)</f>
        <v>0</v>
      </c>
      <c r="BJ182" s="16" t="s">
        <v>21</v>
      </c>
      <c r="BK182" s="215">
        <f>ROUND(I182*H182,2)</f>
        <v>0</v>
      </c>
      <c r="BL182" s="16" t="s">
        <v>245</v>
      </c>
      <c r="BM182" s="16" t="s">
        <v>389</v>
      </c>
    </row>
    <row r="183" s="1" customFormat="1" ht="22.5" customHeight="1">
      <c r="B183" s="38"/>
      <c r="C183" s="204" t="s">
        <v>390</v>
      </c>
      <c r="D183" s="204" t="s">
        <v>127</v>
      </c>
      <c r="E183" s="205" t="s">
        <v>391</v>
      </c>
      <c r="F183" s="206" t="s">
        <v>392</v>
      </c>
      <c r="G183" s="207" t="s">
        <v>175</v>
      </c>
      <c r="H183" s="208">
        <v>64.650000000000006</v>
      </c>
      <c r="I183" s="209"/>
      <c r="J183" s="210">
        <f>ROUND(I183*H183,2)</f>
        <v>0</v>
      </c>
      <c r="K183" s="206" t="s">
        <v>167</v>
      </c>
      <c r="L183" s="43"/>
      <c r="M183" s="211" t="s">
        <v>39</v>
      </c>
      <c r="N183" s="212" t="s">
        <v>53</v>
      </c>
      <c r="O183" s="79"/>
      <c r="P183" s="213">
        <f>O183*H183</f>
        <v>0</v>
      </c>
      <c r="Q183" s="213">
        <v>0.0030000000000000001</v>
      </c>
      <c r="R183" s="213">
        <f>Q183*H183</f>
        <v>0.19395000000000001</v>
      </c>
      <c r="S183" s="213">
        <v>0</v>
      </c>
      <c r="T183" s="214">
        <f>S183*H183</f>
        <v>0</v>
      </c>
      <c r="AR183" s="16" t="s">
        <v>245</v>
      </c>
      <c r="AT183" s="16" t="s">
        <v>127</v>
      </c>
      <c r="AU183" s="16" t="s">
        <v>91</v>
      </c>
      <c r="AY183" s="16" t="s">
        <v>123</v>
      </c>
      <c r="BE183" s="215">
        <f>IF(N183="základní",J183,0)</f>
        <v>0</v>
      </c>
      <c r="BF183" s="215">
        <f>IF(N183="snížená",J183,0)</f>
        <v>0</v>
      </c>
      <c r="BG183" s="215">
        <f>IF(N183="zákl. přenesená",J183,0)</f>
        <v>0</v>
      </c>
      <c r="BH183" s="215">
        <f>IF(N183="sníž. přenesená",J183,0)</f>
        <v>0</v>
      </c>
      <c r="BI183" s="215">
        <f>IF(N183="nulová",J183,0)</f>
        <v>0</v>
      </c>
      <c r="BJ183" s="16" t="s">
        <v>21</v>
      </c>
      <c r="BK183" s="215">
        <f>ROUND(I183*H183,2)</f>
        <v>0</v>
      </c>
      <c r="BL183" s="16" t="s">
        <v>245</v>
      </c>
      <c r="BM183" s="16" t="s">
        <v>393</v>
      </c>
    </row>
    <row r="184" s="1" customFormat="1" ht="16.5" customHeight="1">
      <c r="B184" s="38"/>
      <c r="C184" s="248" t="s">
        <v>394</v>
      </c>
      <c r="D184" s="248" t="s">
        <v>205</v>
      </c>
      <c r="E184" s="249" t="s">
        <v>395</v>
      </c>
      <c r="F184" s="250" t="s">
        <v>396</v>
      </c>
      <c r="G184" s="251" t="s">
        <v>175</v>
      </c>
      <c r="H184" s="252">
        <v>74.347999999999999</v>
      </c>
      <c r="I184" s="253"/>
      <c r="J184" s="254">
        <f>ROUND(I184*H184,2)</f>
        <v>0</v>
      </c>
      <c r="K184" s="250" t="s">
        <v>167</v>
      </c>
      <c r="L184" s="255"/>
      <c r="M184" s="256" t="s">
        <v>39</v>
      </c>
      <c r="N184" s="257" t="s">
        <v>53</v>
      </c>
      <c r="O184" s="79"/>
      <c r="P184" s="213">
        <f>O184*H184</f>
        <v>0</v>
      </c>
      <c r="Q184" s="213">
        <v>0.0126</v>
      </c>
      <c r="R184" s="213">
        <f>Q184*H184</f>
        <v>0.93678479999999997</v>
      </c>
      <c r="S184" s="213">
        <v>0</v>
      </c>
      <c r="T184" s="214">
        <f>S184*H184</f>
        <v>0</v>
      </c>
      <c r="AR184" s="16" t="s">
        <v>278</v>
      </c>
      <c r="AT184" s="16" t="s">
        <v>205</v>
      </c>
      <c r="AU184" s="16" t="s">
        <v>91</v>
      </c>
      <c r="AY184" s="16" t="s">
        <v>123</v>
      </c>
      <c r="BE184" s="215">
        <f>IF(N184="základní",J184,0)</f>
        <v>0</v>
      </c>
      <c r="BF184" s="215">
        <f>IF(N184="snížená",J184,0)</f>
        <v>0</v>
      </c>
      <c r="BG184" s="215">
        <f>IF(N184="zákl. přenesená",J184,0)</f>
        <v>0</v>
      </c>
      <c r="BH184" s="215">
        <f>IF(N184="sníž. přenesená",J184,0)</f>
        <v>0</v>
      </c>
      <c r="BI184" s="215">
        <f>IF(N184="nulová",J184,0)</f>
        <v>0</v>
      </c>
      <c r="BJ184" s="16" t="s">
        <v>21</v>
      </c>
      <c r="BK184" s="215">
        <f>ROUND(I184*H184,2)</f>
        <v>0</v>
      </c>
      <c r="BL184" s="16" t="s">
        <v>245</v>
      </c>
      <c r="BM184" s="16" t="s">
        <v>397</v>
      </c>
    </row>
    <row r="185" s="1" customFormat="1">
      <c r="B185" s="38"/>
      <c r="C185" s="39"/>
      <c r="D185" s="225" t="s">
        <v>357</v>
      </c>
      <c r="E185" s="39"/>
      <c r="F185" s="235" t="s">
        <v>398</v>
      </c>
      <c r="G185" s="39"/>
      <c r="H185" s="39"/>
      <c r="I185" s="128"/>
      <c r="J185" s="39"/>
      <c r="K185" s="39"/>
      <c r="L185" s="43"/>
      <c r="M185" s="236"/>
      <c r="N185" s="79"/>
      <c r="O185" s="79"/>
      <c r="P185" s="79"/>
      <c r="Q185" s="79"/>
      <c r="R185" s="79"/>
      <c r="S185" s="79"/>
      <c r="T185" s="80"/>
      <c r="AT185" s="16" t="s">
        <v>357</v>
      </c>
      <c r="AU185" s="16" t="s">
        <v>91</v>
      </c>
    </row>
    <row r="186" s="11" customFormat="1">
      <c r="B186" s="223"/>
      <c r="C186" s="224"/>
      <c r="D186" s="225" t="s">
        <v>169</v>
      </c>
      <c r="E186" s="224"/>
      <c r="F186" s="227" t="s">
        <v>399</v>
      </c>
      <c r="G186" s="224"/>
      <c r="H186" s="228">
        <v>74.347999999999999</v>
      </c>
      <c r="I186" s="229"/>
      <c r="J186" s="224"/>
      <c r="K186" s="224"/>
      <c r="L186" s="230"/>
      <c r="M186" s="231"/>
      <c r="N186" s="232"/>
      <c r="O186" s="232"/>
      <c r="P186" s="232"/>
      <c r="Q186" s="232"/>
      <c r="R186" s="232"/>
      <c r="S186" s="232"/>
      <c r="T186" s="233"/>
      <c r="AT186" s="234" t="s">
        <v>169</v>
      </c>
      <c r="AU186" s="234" t="s">
        <v>91</v>
      </c>
      <c r="AV186" s="11" t="s">
        <v>91</v>
      </c>
      <c r="AW186" s="11" t="s">
        <v>4</v>
      </c>
      <c r="AX186" s="11" t="s">
        <v>21</v>
      </c>
      <c r="AY186" s="234" t="s">
        <v>123</v>
      </c>
    </row>
    <row r="187" s="1" customFormat="1" ht="16.5" customHeight="1">
      <c r="B187" s="38"/>
      <c r="C187" s="204" t="s">
        <v>400</v>
      </c>
      <c r="D187" s="204" t="s">
        <v>127</v>
      </c>
      <c r="E187" s="205" t="s">
        <v>401</v>
      </c>
      <c r="F187" s="206" t="s">
        <v>402</v>
      </c>
      <c r="G187" s="207" t="s">
        <v>175</v>
      </c>
      <c r="H187" s="208">
        <v>13.48</v>
      </c>
      <c r="I187" s="209"/>
      <c r="J187" s="210">
        <f>ROUND(I187*H187,2)</f>
        <v>0</v>
      </c>
      <c r="K187" s="206" t="s">
        <v>167</v>
      </c>
      <c r="L187" s="43"/>
      <c r="M187" s="211" t="s">
        <v>39</v>
      </c>
      <c r="N187" s="212" t="s">
        <v>53</v>
      </c>
      <c r="O187" s="79"/>
      <c r="P187" s="213">
        <f>O187*H187</f>
        <v>0</v>
      </c>
      <c r="Q187" s="213">
        <v>0</v>
      </c>
      <c r="R187" s="213">
        <f>Q187*H187</f>
        <v>0</v>
      </c>
      <c r="S187" s="213">
        <v>0</v>
      </c>
      <c r="T187" s="214">
        <f>S187*H187</f>
        <v>0</v>
      </c>
      <c r="AR187" s="16" t="s">
        <v>245</v>
      </c>
      <c r="AT187" s="16" t="s">
        <v>127</v>
      </c>
      <c r="AU187" s="16" t="s">
        <v>91</v>
      </c>
      <c r="AY187" s="16" t="s">
        <v>123</v>
      </c>
      <c r="BE187" s="215">
        <f>IF(N187="základní",J187,0)</f>
        <v>0</v>
      </c>
      <c r="BF187" s="215">
        <f>IF(N187="snížená",J187,0)</f>
        <v>0</v>
      </c>
      <c r="BG187" s="215">
        <f>IF(N187="zákl. přenesená",J187,0)</f>
        <v>0</v>
      </c>
      <c r="BH187" s="215">
        <f>IF(N187="sníž. přenesená",J187,0)</f>
        <v>0</v>
      </c>
      <c r="BI187" s="215">
        <f>IF(N187="nulová",J187,0)</f>
        <v>0</v>
      </c>
      <c r="BJ187" s="16" t="s">
        <v>21</v>
      </c>
      <c r="BK187" s="215">
        <f>ROUND(I187*H187,2)</f>
        <v>0</v>
      </c>
      <c r="BL187" s="16" t="s">
        <v>245</v>
      </c>
      <c r="BM187" s="16" t="s">
        <v>403</v>
      </c>
    </row>
    <row r="188" s="11" customFormat="1">
      <c r="B188" s="223"/>
      <c r="C188" s="224"/>
      <c r="D188" s="225" t="s">
        <v>169</v>
      </c>
      <c r="E188" s="226" t="s">
        <v>39</v>
      </c>
      <c r="F188" s="227" t="s">
        <v>404</v>
      </c>
      <c r="G188" s="224"/>
      <c r="H188" s="228">
        <v>13.48</v>
      </c>
      <c r="I188" s="229"/>
      <c r="J188" s="224"/>
      <c r="K188" s="224"/>
      <c r="L188" s="230"/>
      <c r="M188" s="231"/>
      <c r="N188" s="232"/>
      <c r="O188" s="232"/>
      <c r="P188" s="232"/>
      <c r="Q188" s="232"/>
      <c r="R188" s="232"/>
      <c r="S188" s="232"/>
      <c r="T188" s="233"/>
      <c r="AT188" s="234" t="s">
        <v>169</v>
      </c>
      <c r="AU188" s="234" t="s">
        <v>91</v>
      </c>
      <c r="AV188" s="11" t="s">
        <v>91</v>
      </c>
      <c r="AW188" s="11" t="s">
        <v>41</v>
      </c>
      <c r="AX188" s="11" t="s">
        <v>21</v>
      </c>
      <c r="AY188" s="234" t="s">
        <v>123</v>
      </c>
    </row>
    <row r="189" s="1" customFormat="1" ht="16.5" customHeight="1">
      <c r="B189" s="38"/>
      <c r="C189" s="204" t="s">
        <v>405</v>
      </c>
      <c r="D189" s="204" t="s">
        <v>127</v>
      </c>
      <c r="E189" s="205" t="s">
        <v>406</v>
      </c>
      <c r="F189" s="206" t="s">
        <v>407</v>
      </c>
      <c r="G189" s="207" t="s">
        <v>175</v>
      </c>
      <c r="H189" s="208">
        <v>64.650000000000006</v>
      </c>
      <c r="I189" s="209"/>
      <c r="J189" s="210">
        <f>ROUND(I189*H189,2)</f>
        <v>0</v>
      </c>
      <c r="K189" s="206" t="s">
        <v>167</v>
      </c>
      <c r="L189" s="43"/>
      <c r="M189" s="211" t="s">
        <v>39</v>
      </c>
      <c r="N189" s="212" t="s">
        <v>53</v>
      </c>
      <c r="O189" s="79"/>
      <c r="P189" s="213">
        <f>O189*H189</f>
        <v>0</v>
      </c>
      <c r="Q189" s="213">
        <v>0.0080000000000000002</v>
      </c>
      <c r="R189" s="213">
        <f>Q189*H189</f>
        <v>0.5172000000000001</v>
      </c>
      <c r="S189" s="213">
        <v>0</v>
      </c>
      <c r="T189" s="214">
        <f>S189*H189</f>
        <v>0</v>
      </c>
      <c r="AR189" s="16" t="s">
        <v>245</v>
      </c>
      <c r="AT189" s="16" t="s">
        <v>127</v>
      </c>
      <c r="AU189" s="16" t="s">
        <v>91</v>
      </c>
      <c r="AY189" s="16" t="s">
        <v>123</v>
      </c>
      <c r="BE189" s="215">
        <f>IF(N189="základní",J189,0)</f>
        <v>0</v>
      </c>
      <c r="BF189" s="215">
        <f>IF(N189="snížená",J189,0)</f>
        <v>0</v>
      </c>
      <c r="BG189" s="215">
        <f>IF(N189="zákl. přenesená",J189,0)</f>
        <v>0</v>
      </c>
      <c r="BH189" s="215">
        <f>IF(N189="sníž. přenesená",J189,0)</f>
        <v>0</v>
      </c>
      <c r="BI189" s="215">
        <f>IF(N189="nulová",J189,0)</f>
        <v>0</v>
      </c>
      <c r="BJ189" s="16" t="s">
        <v>21</v>
      </c>
      <c r="BK189" s="215">
        <f>ROUND(I189*H189,2)</f>
        <v>0</v>
      </c>
      <c r="BL189" s="16" t="s">
        <v>245</v>
      </c>
      <c r="BM189" s="16" t="s">
        <v>408</v>
      </c>
    </row>
    <row r="190" s="1" customFormat="1" ht="16.5" customHeight="1">
      <c r="B190" s="38"/>
      <c r="C190" s="204" t="s">
        <v>409</v>
      </c>
      <c r="D190" s="204" t="s">
        <v>127</v>
      </c>
      <c r="E190" s="205" t="s">
        <v>410</v>
      </c>
      <c r="F190" s="206" t="s">
        <v>411</v>
      </c>
      <c r="G190" s="207" t="s">
        <v>175</v>
      </c>
      <c r="H190" s="208">
        <v>64.650000000000006</v>
      </c>
      <c r="I190" s="209"/>
      <c r="J190" s="210">
        <f>ROUND(I190*H190,2)</f>
        <v>0</v>
      </c>
      <c r="K190" s="206" t="s">
        <v>167</v>
      </c>
      <c r="L190" s="43"/>
      <c r="M190" s="211" t="s">
        <v>39</v>
      </c>
      <c r="N190" s="212" t="s">
        <v>53</v>
      </c>
      <c r="O190" s="79"/>
      <c r="P190" s="213">
        <f>O190*H190</f>
        <v>0</v>
      </c>
      <c r="Q190" s="213">
        <v>0</v>
      </c>
      <c r="R190" s="213">
        <f>Q190*H190</f>
        <v>0</v>
      </c>
      <c r="S190" s="213">
        <v>0</v>
      </c>
      <c r="T190" s="214">
        <f>S190*H190</f>
        <v>0</v>
      </c>
      <c r="AR190" s="16" t="s">
        <v>245</v>
      </c>
      <c r="AT190" s="16" t="s">
        <v>127</v>
      </c>
      <c r="AU190" s="16" t="s">
        <v>91</v>
      </c>
      <c r="AY190" s="16" t="s">
        <v>123</v>
      </c>
      <c r="BE190" s="215">
        <f>IF(N190="základní",J190,0)</f>
        <v>0</v>
      </c>
      <c r="BF190" s="215">
        <f>IF(N190="snížená",J190,0)</f>
        <v>0</v>
      </c>
      <c r="BG190" s="215">
        <f>IF(N190="zákl. přenesená",J190,0)</f>
        <v>0</v>
      </c>
      <c r="BH190" s="215">
        <f>IF(N190="sníž. přenesená",J190,0)</f>
        <v>0</v>
      </c>
      <c r="BI190" s="215">
        <f>IF(N190="nulová",J190,0)</f>
        <v>0</v>
      </c>
      <c r="BJ190" s="16" t="s">
        <v>21</v>
      </c>
      <c r="BK190" s="215">
        <f>ROUND(I190*H190,2)</f>
        <v>0</v>
      </c>
      <c r="BL190" s="16" t="s">
        <v>245</v>
      </c>
      <c r="BM190" s="16" t="s">
        <v>412</v>
      </c>
    </row>
    <row r="191" s="1" customFormat="1" ht="16.5" customHeight="1">
      <c r="B191" s="38"/>
      <c r="C191" s="204" t="s">
        <v>413</v>
      </c>
      <c r="D191" s="204" t="s">
        <v>127</v>
      </c>
      <c r="E191" s="205" t="s">
        <v>414</v>
      </c>
      <c r="F191" s="206" t="s">
        <v>415</v>
      </c>
      <c r="G191" s="207" t="s">
        <v>175</v>
      </c>
      <c r="H191" s="208">
        <v>64.650000000000006</v>
      </c>
      <c r="I191" s="209"/>
      <c r="J191" s="210">
        <f>ROUND(I191*H191,2)</f>
        <v>0</v>
      </c>
      <c r="K191" s="206" t="s">
        <v>167</v>
      </c>
      <c r="L191" s="43"/>
      <c r="M191" s="211" t="s">
        <v>39</v>
      </c>
      <c r="N191" s="212" t="s">
        <v>53</v>
      </c>
      <c r="O191" s="79"/>
      <c r="P191" s="213">
        <f>O191*H191</f>
        <v>0</v>
      </c>
      <c r="Q191" s="213">
        <v>0</v>
      </c>
      <c r="R191" s="213">
        <f>Q191*H191</f>
        <v>0</v>
      </c>
      <c r="S191" s="213">
        <v>0</v>
      </c>
      <c r="T191" s="214">
        <f>S191*H191</f>
        <v>0</v>
      </c>
      <c r="AR191" s="16" t="s">
        <v>245</v>
      </c>
      <c r="AT191" s="16" t="s">
        <v>127</v>
      </c>
      <c r="AU191" s="16" t="s">
        <v>91</v>
      </c>
      <c r="AY191" s="16" t="s">
        <v>123</v>
      </c>
      <c r="BE191" s="215">
        <f>IF(N191="základní",J191,0)</f>
        <v>0</v>
      </c>
      <c r="BF191" s="215">
        <f>IF(N191="snížená",J191,0)</f>
        <v>0</v>
      </c>
      <c r="BG191" s="215">
        <f>IF(N191="zákl. přenesená",J191,0)</f>
        <v>0</v>
      </c>
      <c r="BH191" s="215">
        <f>IF(N191="sníž. přenesená",J191,0)</f>
        <v>0</v>
      </c>
      <c r="BI191" s="215">
        <f>IF(N191="nulová",J191,0)</f>
        <v>0</v>
      </c>
      <c r="BJ191" s="16" t="s">
        <v>21</v>
      </c>
      <c r="BK191" s="215">
        <f>ROUND(I191*H191,2)</f>
        <v>0</v>
      </c>
      <c r="BL191" s="16" t="s">
        <v>245</v>
      </c>
      <c r="BM191" s="16" t="s">
        <v>416</v>
      </c>
    </row>
    <row r="192" s="1" customFormat="1" ht="16.5" customHeight="1">
      <c r="B192" s="38"/>
      <c r="C192" s="204" t="s">
        <v>417</v>
      </c>
      <c r="D192" s="204" t="s">
        <v>127</v>
      </c>
      <c r="E192" s="205" t="s">
        <v>418</v>
      </c>
      <c r="F192" s="206" t="s">
        <v>419</v>
      </c>
      <c r="G192" s="207" t="s">
        <v>264</v>
      </c>
      <c r="H192" s="208">
        <v>88</v>
      </c>
      <c r="I192" s="209"/>
      <c r="J192" s="210">
        <f>ROUND(I192*H192,2)</f>
        <v>0</v>
      </c>
      <c r="K192" s="206" t="s">
        <v>131</v>
      </c>
      <c r="L192" s="43"/>
      <c r="M192" s="211" t="s">
        <v>39</v>
      </c>
      <c r="N192" s="212" t="s">
        <v>53</v>
      </c>
      <c r="O192" s="79"/>
      <c r="P192" s="213">
        <f>O192*H192</f>
        <v>0</v>
      </c>
      <c r="Q192" s="213">
        <v>0.00031</v>
      </c>
      <c r="R192" s="213">
        <f>Q192*H192</f>
        <v>0.027279999999999999</v>
      </c>
      <c r="S192" s="213">
        <v>0</v>
      </c>
      <c r="T192" s="214">
        <f>S192*H192</f>
        <v>0</v>
      </c>
      <c r="AR192" s="16" t="s">
        <v>245</v>
      </c>
      <c r="AT192" s="16" t="s">
        <v>127</v>
      </c>
      <c r="AU192" s="16" t="s">
        <v>91</v>
      </c>
      <c r="AY192" s="16" t="s">
        <v>123</v>
      </c>
      <c r="BE192" s="215">
        <f>IF(N192="základní",J192,0)</f>
        <v>0</v>
      </c>
      <c r="BF192" s="215">
        <f>IF(N192="snížená",J192,0)</f>
        <v>0</v>
      </c>
      <c r="BG192" s="215">
        <f>IF(N192="zákl. přenesená",J192,0)</f>
        <v>0</v>
      </c>
      <c r="BH192" s="215">
        <f>IF(N192="sníž. přenesená",J192,0)</f>
        <v>0</v>
      </c>
      <c r="BI192" s="215">
        <f>IF(N192="nulová",J192,0)</f>
        <v>0</v>
      </c>
      <c r="BJ192" s="16" t="s">
        <v>21</v>
      </c>
      <c r="BK192" s="215">
        <f>ROUND(I192*H192,2)</f>
        <v>0</v>
      </c>
      <c r="BL192" s="16" t="s">
        <v>245</v>
      </c>
      <c r="BM192" s="16" t="s">
        <v>420</v>
      </c>
    </row>
    <row r="193" s="1" customFormat="1">
      <c r="B193" s="38"/>
      <c r="C193" s="39"/>
      <c r="D193" s="225" t="s">
        <v>177</v>
      </c>
      <c r="E193" s="39"/>
      <c r="F193" s="235" t="s">
        <v>421</v>
      </c>
      <c r="G193" s="39"/>
      <c r="H193" s="39"/>
      <c r="I193" s="128"/>
      <c r="J193" s="39"/>
      <c r="K193" s="39"/>
      <c r="L193" s="43"/>
      <c r="M193" s="236"/>
      <c r="N193" s="79"/>
      <c r="O193" s="79"/>
      <c r="P193" s="79"/>
      <c r="Q193" s="79"/>
      <c r="R193" s="79"/>
      <c r="S193" s="79"/>
      <c r="T193" s="80"/>
      <c r="AT193" s="16" t="s">
        <v>177</v>
      </c>
      <c r="AU193" s="16" t="s">
        <v>91</v>
      </c>
    </row>
    <row r="194" s="1" customFormat="1" ht="16.5" customHeight="1">
      <c r="B194" s="38"/>
      <c r="C194" s="204" t="s">
        <v>422</v>
      </c>
      <c r="D194" s="204" t="s">
        <v>127</v>
      </c>
      <c r="E194" s="205" t="s">
        <v>423</v>
      </c>
      <c r="F194" s="206" t="s">
        <v>424</v>
      </c>
      <c r="G194" s="207" t="s">
        <v>264</v>
      </c>
      <c r="H194" s="208">
        <v>33</v>
      </c>
      <c r="I194" s="209"/>
      <c r="J194" s="210">
        <f>ROUND(I194*H194,2)</f>
        <v>0</v>
      </c>
      <c r="K194" s="206" t="s">
        <v>131</v>
      </c>
      <c r="L194" s="43"/>
      <c r="M194" s="211" t="s">
        <v>39</v>
      </c>
      <c r="N194" s="212" t="s">
        <v>53</v>
      </c>
      <c r="O194" s="79"/>
      <c r="P194" s="213">
        <f>O194*H194</f>
        <v>0</v>
      </c>
      <c r="Q194" s="213">
        <v>0.00025999999999999998</v>
      </c>
      <c r="R194" s="213">
        <f>Q194*H194</f>
        <v>0.0085799999999999991</v>
      </c>
      <c r="S194" s="213">
        <v>0</v>
      </c>
      <c r="T194" s="214">
        <f>S194*H194</f>
        <v>0</v>
      </c>
      <c r="AR194" s="16" t="s">
        <v>245</v>
      </c>
      <c r="AT194" s="16" t="s">
        <v>127</v>
      </c>
      <c r="AU194" s="16" t="s">
        <v>91</v>
      </c>
      <c r="AY194" s="16" t="s">
        <v>123</v>
      </c>
      <c r="BE194" s="215">
        <f>IF(N194="základní",J194,0)</f>
        <v>0</v>
      </c>
      <c r="BF194" s="215">
        <f>IF(N194="snížená",J194,0)</f>
        <v>0</v>
      </c>
      <c r="BG194" s="215">
        <f>IF(N194="zákl. přenesená",J194,0)</f>
        <v>0</v>
      </c>
      <c r="BH194" s="215">
        <f>IF(N194="sníž. přenesená",J194,0)</f>
        <v>0</v>
      </c>
      <c r="BI194" s="215">
        <f>IF(N194="nulová",J194,0)</f>
        <v>0</v>
      </c>
      <c r="BJ194" s="16" t="s">
        <v>21</v>
      </c>
      <c r="BK194" s="215">
        <f>ROUND(I194*H194,2)</f>
        <v>0</v>
      </c>
      <c r="BL194" s="16" t="s">
        <v>245</v>
      </c>
      <c r="BM194" s="16" t="s">
        <v>425</v>
      </c>
    </row>
    <row r="195" s="1" customFormat="1">
      <c r="B195" s="38"/>
      <c r="C195" s="39"/>
      <c r="D195" s="225" t="s">
        <v>177</v>
      </c>
      <c r="E195" s="39"/>
      <c r="F195" s="235" t="s">
        <v>421</v>
      </c>
      <c r="G195" s="39"/>
      <c r="H195" s="39"/>
      <c r="I195" s="128"/>
      <c r="J195" s="39"/>
      <c r="K195" s="39"/>
      <c r="L195" s="43"/>
      <c r="M195" s="236"/>
      <c r="N195" s="79"/>
      <c r="O195" s="79"/>
      <c r="P195" s="79"/>
      <c r="Q195" s="79"/>
      <c r="R195" s="79"/>
      <c r="S195" s="79"/>
      <c r="T195" s="80"/>
      <c r="AT195" s="16" t="s">
        <v>177</v>
      </c>
      <c r="AU195" s="16" t="s">
        <v>91</v>
      </c>
    </row>
    <row r="196" s="1" customFormat="1" ht="22.5" customHeight="1">
      <c r="B196" s="38"/>
      <c r="C196" s="204" t="s">
        <v>426</v>
      </c>
      <c r="D196" s="204" t="s">
        <v>127</v>
      </c>
      <c r="E196" s="205" t="s">
        <v>427</v>
      </c>
      <c r="F196" s="206" t="s">
        <v>428</v>
      </c>
      <c r="G196" s="207" t="s">
        <v>233</v>
      </c>
      <c r="H196" s="208">
        <v>1.6950000000000001</v>
      </c>
      <c r="I196" s="209"/>
      <c r="J196" s="210">
        <f>ROUND(I196*H196,2)</f>
        <v>0</v>
      </c>
      <c r="K196" s="206" t="s">
        <v>167</v>
      </c>
      <c r="L196" s="43"/>
      <c r="M196" s="211" t="s">
        <v>39</v>
      </c>
      <c r="N196" s="212" t="s">
        <v>53</v>
      </c>
      <c r="O196" s="79"/>
      <c r="P196" s="213">
        <f>O196*H196</f>
        <v>0</v>
      </c>
      <c r="Q196" s="213">
        <v>0</v>
      </c>
      <c r="R196" s="213">
        <f>Q196*H196</f>
        <v>0</v>
      </c>
      <c r="S196" s="213">
        <v>0</v>
      </c>
      <c r="T196" s="214">
        <f>S196*H196</f>
        <v>0</v>
      </c>
      <c r="AR196" s="16" t="s">
        <v>245</v>
      </c>
      <c r="AT196" s="16" t="s">
        <v>127</v>
      </c>
      <c r="AU196" s="16" t="s">
        <v>91</v>
      </c>
      <c r="AY196" s="16" t="s">
        <v>123</v>
      </c>
      <c r="BE196" s="215">
        <f>IF(N196="základní",J196,0)</f>
        <v>0</v>
      </c>
      <c r="BF196" s="215">
        <f>IF(N196="snížená",J196,0)</f>
        <v>0</v>
      </c>
      <c r="BG196" s="215">
        <f>IF(N196="zákl. přenesená",J196,0)</f>
        <v>0</v>
      </c>
      <c r="BH196" s="215">
        <f>IF(N196="sníž. přenesená",J196,0)</f>
        <v>0</v>
      </c>
      <c r="BI196" s="215">
        <f>IF(N196="nulová",J196,0)</f>
        <v>0</v>
      </c>
      <c r="BJ196" s="16" t="s">
        <v>21</v>
      </c>
      <c r="BK196" s="215">
        <f>ROUND(I196*H196,2)</f>
        <v>0</v>
      </c>
      <c r="BL196" s="16" t="s">
        <v>245</v>
      </c>
      <c r="BM196" s="16" t="s">
        <v>429</v>
      </c>
    </row>
    <row r="197" s="1" customFormat="1">
      <c r="B197" s="38"/>
      <c r="C197" s="39"/>
      <c r="D197" s="225" t="s">
        <v>177</v>
      </c>
      <c r="E197" s="39"/>
      <c r="F197" s="235" t="s">
        <v>378</v>
      </c>
      <c r="G197" s="39"/>
      <c r="H197" s="39"/>
      <c r="I197" s="128"/>
      <c r="J197" s="39"/>
      <c r="K197" s="39"/>
      <c r="L197" s="43"/>
      <c r="M197" s="236"/>
      <c r="N197" s="79"/>
      <c r="O197" s="79"/>
      <c r="P197" s="79"/>
      <c r="Q197" s="79"/>
      <c r="R197" s="79"/>
      <c r="S197" s="79"/>
      <c r="T197" s="80"/>
      <c r="AT197" s="16" t="s">
        <v>177</v>
      </c>
      <c r="AU197" s="16" t="s">
        <v>91</v>
      </c>
    </row>
    <row r="198" s="10" customFormat="1" ht="22.8" customHeight="1">
      <c r="B198" s="188"/>
      <c r="C198" s="189"/>
      <c r="D198" s="190" t="s">
        <v>81</v>
      </c>
      <c r="E198" s="202" t="s">
        <v>430</v>
      </c>
      <c r="F198" s="202" t="s">
        <v>431</v>
      </c>
      <c r="G198" s="189"/>
      <c r="H198" s="189"/>
      <c r="I198" s="192"/>
      <c r="J198" s="203">
        <f>BK198</f>
        <v>0</v>
      </c>
      <c r="K198" s="189"/>
      <c r="L198" s="194"/>
      <c r="M198" s="195"/>
      <c r="N198" s="196"/>
      <c r="O198" s="196"/>
      <c r="P198" s="197">
        <f>SUM(P199:P201)</f>
        <v>0</v>
      </c>
      <c r="Q198" s="196"/>
      <c r="R198" s="197">
        <f>SUM(R199:R201)</f>
        <v>0.0032339999999999999</v>
      </c>
      <c r="S198" s="196"/>
      <c r="T198" s="198">
        <f>SUM(T199:T201)</f>
        <v>0</v>
      </c>
      <c r="AR198" s="199" t="s">
        <v>91</v>
      </c>
      <c r="AT198" s="200" t="s">
        <v>81</v>
      </c>
      <c r="AU198" s="200" t="s">
        <v>21</v>
      </c>
      <c r="AY198" s="199" t="s">
        <v>123</v>
      </c>
      <c r="BK198" s="201">
        <f>SUM(BK199:BK201)</f>
        <v>0</v>
      </c>
    </row>
    <row r="199" s="1" customFormat="1" ht="16.5" customHeight="1">
      <c r="B199" s="38"/>
      <c r="C199" s="204" t="s">
        <v>432</v>
      </c>
      <c r="D199" s="204" t="s">
        <v>127</v>
      </c>
      <c r="E199" s="205" t="s">
        <v>433</v>
      </c>
      <c r="F199" s="206" t="s">
        <v>434</v>
      </c>
      <c r="G199" s="207" t="s">
        <v>175</v>
      </c>
      <c r="H199" s="208">
        <v>9.8000000000000007</v>
      </c>
      <c r="I199" s="209"/>
      <c r="J199" s="210">
        <f>ROUND(I199*H199,2)</f>
        <v>0</v>
      </c>
      <c r="K199" s="206" t="s">
        <v>167</v>
      </c>
      <c r="L199" s="43"/>
      <c r="M199" s="211" t="s">
        <v>39</v>
      </c>
      <c r="N199" s="212" t="s">
        <v>53</v>
      </c>
      <c r="O199" s="79"/>
      <c r="P199" s="213">
        <f>O199*H199</f>
        <v>0</v>
      </c>
      <c r="Q199" s="213">
        <v>6.9999999999999994E-05</v>
      </c>
      <c r="R199" s="213">
        <f>Q199*H199</f>
        <v>0.00068599999999999998</v>
      </c>
      <c r="S199" s="213">
        <v>0</v>
      </c>
      <c r="T199" s="214">
        <f>S199*H199</f>
        <v>0</v>
      </c>
      <c r="AR199" s="16" t="s">
        <v>245</v>
      </c>
      <c r="AT199" s="16" t="s">
        <v>127</v>
      </c>
      <c r="AU199" s="16" t="s">
        <v>91</v>
      </c>
      <c r="AY199" s="16" t="s">
        <v>123</v>
      </c>
      <c r="BE199" s="215">
        <f>IF(N199="základní",J199,0)</f>
        <v>0</v>
      </c>
      <c r="BF199" s="215">
        <f>IF(N199="snížená",J199,0)</f>
        <v>0</v>
      </c>
      <c r="BG199" s="215">
        <f>IF(N199="zákl. přenesená",J199,0)</f>
        <v>0</v>
      </c>
      <c r="BH199" s="215">
        <f>IF(N199="sníž. přenesená",J199,0)</f>
        <v>0</v>
      </c>
      <c r="BI199" s="215">
        <f>IF(N199="nulová",J199,0)</f>
        <v>0</v>
      </c>
      <c r="BJ199" s="16" t="s">
        <v>21</v>
      </c>
      <c r="BK199" s="215">
        <f>ROUND(I199*H199,2)</f>
        <v>0</v>
      </c>
      <c r="BL199" s="16" t="s">
        <v>245</v>
      </c>
      <c r="BM199" s="16" t="s">
        <v>435</v>
      </c>
    </row>
    <row r="200" s="1" customFormat="1" ht="16.5" customHeight="1">
      <c r="B200" s="38"/>
      <c r="C200" s="204" t="s">
        <v>436</v>
      </c>
      <c r="D200" s="204" t="s">
        <v>127</v>
      </c>
      <c r="E200" s="205" t="s">
        <v>437</v>
      </c>
      <c r="F200" s="206" t="s">
        <v>438</v>
      </c>
      <c r="G200" s="207" t="s">
        <v>175</v>
      </c>
      <c r="H200" s="208">
        <v>9.8000000000000007</v>
      </c>
      <c r="I200" s="209"/>
      <c r="J200" s="210">
        <f>ROUND(I200*H200,2)</f>
        <v>0</v>
      </c>
      <c r="K200" s="206" t="s">
        <v>167</v>
      </c>
      <c r="L200" s="43"/>
      <c r="M200" s="211" t="s">
        <v>39</v>
      </c>
      <c r="N200" s="212" t="s">
        <v>53</v>
      </c>
      <c r="O200" s="79"/>
      <c r="P200" s="213">
        <f>O200*H200</f>
        <v>0</v>
      </c>
      <c r="Q200" s="213">
        <v>0.00013999999999999999</v>
      </c>
      <c r="R200" s="213">
        <f>Q200*H200</f>
        <v>0.001372</v>
      </c>
      <c r="S200" s="213">
        <v>0</v>
      </c>
      <c r="T200" s="214">
        <f>S200*H200</f>
        <v>0</v>
      </c>
      <c r="AR200" s="16" t="s">
        <v>245</v>
      </c>
      <c r="AT200" s="16" t="s">
        <v>127</v>
      </c>
      <c r="AU200" s="16" t="s">
        <v>91</v>
      </c>
      <c r="AY200" s="16" t="s">
        <v>123</v>
      </c>
      <c r="BE200" s="215">
        <f>IF(N200="základní",J200,0)</f>
        <v>0</v>
      </c>
      <c r="BF200" s="215">
        <f>IF(N200="snížená",J200,0)</f>
        <v>0</v>
      </c>
      <c r="BG200" s="215">
        <f>IF(N200="zákl. přenesená",J200,0)</f>
        <v>0</v>
      </c>
      <c r="BH200" s="215">
        <f>IF(N200="sníž. přenesená",J200,0)</f>
        <v>0</v>
      </c>
      <c r="BI200" s="215">
        <f>IF(N200="nulová",J200,0)</f>
        <v>0</v>
      </c>
      <c r="BJ200" s="16" t="s">
        <v>21</v>
      </c>
      <c r="BK200" s="215">
        <f>ROUND(I200*H200,2)</f>
        <v>0</v>
      </c>
      <c r="BL200" s="16" t="s">
        <v>245</v>
      </c>
      <c r="BM200" s="16" t="s">
        <v>439</v>
      </c>
    </row>
    <row r="201" s="1" customFormat="1" ht="16.5" customHeight="1">
      <c r="B201" s="38"/>
      <c r="C201" s="204" t="s">
        <v>440</v>
      </c>
      <c r="D201" s="204" t="s">
        <v>127</v>
      </c>
      <c r="E201" s="205" t="s">
        <v>441</v>
      </c>
      <c r="F201" s="206" t="s">
        <v>442</v>
      </c>
      <c r="G201" s="207" t="s">
        <v>175</v>
      </c>
      <c r="H201" s="208">
        <v>9.8000000000000007</v>
      </c>
      <c r="I201" s="209"/>
      <c r="J201" s="210">
        <f>ROUND(I201*H201,2)</f>
        <v>0</v>
      </c>
      <c r="K201" s="206" t="s">
        <v>167</v>
      </c>
      <c r="L201" s="43"/>
      <c r="M201" s="211" t="s">
        <v>39</v>
      </c>
      <c r="N201" s="212" t="s">
        <v>53</v>
      </c>
      <c r="O201" s="79"/>
      <c r="P201" s="213">
        <f>O201*H201</f>
        <v>0</v>
      </c>
      <c r="Q201" s="213">
        <v>0.00012</v>
      </c>
      <c r="R201" s="213">
        <f>Q201*H201</f>
        <v>0.0011760000000000002</v>
      </c>
      <c r="S201" s="213">
        <v>0</v>
      </c>
      <c r="T201" s="214">
        <f>S201*H201</f>
        <v>0</v>
      </c>
      <c r="AR201" s="16" t="s">
        <v>245</v>
      </c>
      <c r="AT201" s="16" t="s">
        <v>127</v>
      </c>
      <c r="AU201" s="16" t="s">
        <v>91</v>
      </c>
      <c r="AY201" s="16" t="s">
        <v>123</v>
      </c>
      <c r="BE201" s="215">
        <f>IF(N201="základní",J201,0)</f>
        <v>0</v>
      </c>
      <c r="BF201" s="215">
        <f>IF(N201="snížená",J201,0)</f>
        <v>0</v>
      </c>
      <c r="BG201" s="215">
        <f>IF(N201="zákl. přenesená",J201,0)</f>
        <v>0</v>
      </c>
      <c r="BH201" s="215">
        <f>IF(N201="sníž. přenesená",J201,0)</f>
        <v>0</v>
      </c>
      <c r="BI201" s="215">
        <f>IF(N201="nulová",J201,0)</f>
        <v>0</v>
      </c>
      <c r="BJ201" s="16" t="s">
        <v>21</v>
      </c>
      <c r="BK201" s="215">
        <f>ROUND(I201*H201,2)</f>
        <v>0</v>
      </c>
      <c r="BL201" s="16" t="s">
        <v>245</v>
      </c>
      <c r="BM201" s="16" t="s">
        <v>443</v>
      </c>
    </row>
    <row r="202" s="10" customFormat="1" ht="22.8" customHeight="1">
      <c r="B202" s="188"/>
      <c r="C202" s="189"/>
      <c r="D202" s="190" t="s">
        <v>81</v>
      </c>
      <c r="E202" s="202" t="s">
        <v>444</v>
      </c>
      <c r="F202" s="202" t="s">
        <v>445</v>
      </c>
      <c r="G202" s="189"/>
      <c r="H202" s="189"/>
      <c r="I202" s="192"/>
      <c r="J202" s="203">
        <f>BK202</f>
        <v>0</v>
      </c>
      <c r="K202" s="189"/>
      <c r="L202" s="194"/>
      <c r="M202" s="195"/>
      <c r="N202" s="196"/>
      <c r="O202" s="196"/>
      <c r="P202" s="197">
        <f>SUM(P203:P212)</f>
        <v>0</v>
      </c>
      <c r="Q202" s="196"/>
      <c r="R202" s="197">
        <f>SUM(R203:R212)</f>
        <v>0.25186000000000003</v>
      </c>
      <c r="S202" s="196"/>
      <c r="T202" s="198">
        <f>SUM(T203:T212)</f>
        <v>0.0163494</v>
      </c>
      <c r="AR202" s="199" t="s">
        <v>91</v>
      </c>
      <c r="AT202" s="200" t="s">
        <v>81</v>
      </c>
      <c r="AU202" s="200" t="s">
        <v>21</v>
      </c>
      <c r="AY202" s="199" t="s">
        <v>123</v>
      </c>
      <c r="BK202" s="201">
        <f>SUM(BK203:BK212)</f>
        <v>0</v>
      </c>
    </row>
    <row r="203" s="1" customFormat="1" ht="16.5" customHeight="1">
      <c r="B203" s="38"/>
      <c r="C203" s="204" t="s">
        <v>446</v>
      </c>
      <c r="D203" s="204" t="s">
        <v>127</v>
      </c>
      <c r="E203" s="205" t="s">
        <v>447</v>
      </c>
      <c r="F203" s="206" t="s">
        <v>448</v>
      </c>
      <c r="G203" s="207" t="s">
        <v>175</v>
      </c>
      <c r="H203" s="208">
        <v>52.740000000000002</v>
      </c>
      <c r="I203" s="209"/>
      <c r="J203" s="210">
        <f>ROUND(I203*H203,2)</f>
        <v>0</v>
      </c>
      <c r="K203" s="206" t="s">
        <v>167</v>
      </c>
      <c r="L203" s="43"/>
      <c r="M203" s="211" t="s">
        <v>39</v>
      </c>
      <c r="N203" s="212" t="s">
        <v>53</v>
      </c>
      <c r="O203" s="79"/>
      <c r="P203" s="213">
        <f>O203*H203</f>
        <v>0</v>
      </c>
      <c r="Q203" s="213">
        <v>0.001</v>
      </c>
      <c r="R203" s="213">
        <f>Q203*H203</f>
        <v>0.052740000000000002</v>
      </c>
      <c r="S203" s="213">
        <v>0.00031</v>
      </c>
      <c r="T203" s="214">
        <f>S203*H203</f>
        <v>0.0163494</v>
      </c>
      <c r="AR203" s="16" t="s">
        <v>245</v>
      </c>
      <c r="AT203" s="16" t="s">
        <v>127</v>
      </c>
      <c r="AU203" s="16" t="s">
        <v>91</v>
      </c>
      <c r="AY203" s="16" t="s">
        <v>123</v>
      </c>
      <c r="BE203" s="215">
        <f>IF(N203="základní",J203,0)</f>
        <v>0</v>
      </c>
      <c r="BF203" s="215">
        <f>IF(N203="snížená",J203,0)</f>
        <v>0</v>
      </c>
      <c r="BG203" s="215">
        <f>IF(N203="zákl. přenesená",J203,0)</f>
        <v>0</v>
      </c>
      <c r="BH203" s="215">
        <f>IF(N203="sníž. přenesená",J203,0)</f>
        <v>0</v>
      </c>
      <c r="BI203" s="215">
        <f>IF(N203="nulová",J203,0)</f>
        <v>0</v>
      </c>
      <c r="BJ203" s="16" t="s">
        <v>21</v>
      </c>
      <c r="BK203" s="215">
        <f>ROUND(I203*H203,2)</f>
        <v>0</v>
      </c>
      <c r="BL203" s="16" t="s">
        <v>245</v>
      </c>
      <c r="BM203" s="16" t="s">
        <v>449</v>
      </c>
    </row>
    <row r="204" s="1" customFormat="1">
      <c r="B204" s="38"/>
      <c r="C204" s="39"/>
      <c r="D204" s="225" t="s">
        <v>177</v>
      </c>
      <c r="E204" s="39"/>
      <c r="F204" s="235" t="s">
        <v>450</v>
      </c>
      <c r="G204" s="39"/>
      <c r="H204" s="39"/>
      <c r="I204" s="128"/>
      <c r="J204" s="39"/>
      <c r="K204" s="39"/>
      <c r="L204" s="43"/>
      <c r="M204" s="236"/>
      <c r="N204" s="79"/>
      <c r="O204" s="79"/>
      <c r="P204" s="79"/>
      <c r="Q204" s="79"/>
      <c r="R204" s="79"/>
      <c r="S204" s="79"/>
      <c r="T204" s="80"/>
      <c r="AT204" s="16" t="s">
        <v>177</v>
      </c>
      <c r="AU204" s="16" t="s">
        <v>91</v>
      </c>
    </row>
    <row r="205" s="13" customFormat="1">
      <c r="B205" s="258"/>
      <c r="C205" s="259"/>
      <c r="D205" s="225" t="s">
        <v>169</v>
      </c>
      <c r="E205" s="260" t="s">
        <v>39</v>
      </c>
      <c r="F205" s="261" t="s">
        <v>451</v>
      </c>
      <c r="G205" s="259"/>
      <c r="H205" s="260" t="s">
        <v>39</v>
      </c>
      <c r="I205" s="262"/>
      <c r="J205" s="259"/>
      <c r="K205" s="259"/>
      <c r="L205" s="263"/>
      <c r="M205" s="264"/>
      <c r="N205" s="265"/>
      <c r="O205" s="265"/>
      <c r="P205" s="265"/>
      <c r="Q205" s="265"/>
      <c r="R205" s="265"/>
      <c r="S205" s="265"/>
      <c r="T205" s="266"/>
      <c r="AT205" s="267" t="s">
        <v>169</v>
      </c>
      <c r="AU205" s="267" t="s">
        <v>91</v>
      </c>
      <c r="AV205" s="13" t="s">
        <v>21</v>
      </c>
      <c r="AW205" s="13" t="s">
        <v>41</v>
      </c>
      <c r="AX205" s="13" t="s">
        <v>82</v>
      </c>
      <c r="AY205" s="267" t="s">
        <v>123</v>
      </c>
    </row>
    <row r="206" s="11" customFormat="1">
      <c r="B206" s="223"/>
      <c r="C206" s="224"/>
      <c r="D206" s="225" t="s">
        <v>169</v>
      </c>
      <c r="E206" s="226" t="s">
        <v>39</v>
      </c>
      <c r="F206" s="227" t="s">
        <v>452</v>
      </c>
      <c r="G206" s="224"/>
      <c r="H206" s="228">
        <v>35.560000000000002</v>
      </c>
      <c r="I206" s="229"/>
      <c r="J206" s="224"/>
      <c r="K206" s="224"/>
      <c r="L206" s="230"/>
      <c r="M206" s="231"/>
      <c r="N206" s="232"/>
      <c r="O206" s="232"/>
      <c r="P206" s="232"/>
      <c r="Q206" s="232"/>
      <c r="R206" s="232"/>
      <c r="S206" s="232"/>
      <c r="T206" s="233"/>
      <c r="AT206" s="234" t="s">
        <v>169</v>
      </c>
      <c r="AU206" s="234" t="s">
        <v>91</v>
      </c>
      <c r="AV206" s="11" t="s">
        <v>91</v>
      </c>
      <c r="AW206" s="11" t="s">
        <v>41</v>
      </c>
      <c r="AX206" s="11" t="s">
        <v>82</v>
      </c>
      <c r="AY206" s="234" t="s">
        <v>123</v>
      </c>
    </row>
    <row r="207" s="13" customFormat="1">
      <c r="B207" s="258"/>
      <c r="C207" s="259"/>
      <c r="D207" s="225" t="s">
        <v>169</v>
      </c>
      <c r="E207" s="260" t="s">
        <v>39</v>
      </c>
      <c r="F207" s="261" t="s">
        <v>453</v>
      </c>
      <c r="G207" s="259"/>
      <c r="H207" s="260" t="s">
        <v>39</v>
      </c>
      <c r="I207" s="262"/>
      <c r="J207" s="259"/>
      <c r="K207" s="259"/>
      <c r="L207" s="263"/>
      <c r="M207" s="264"/>
      <c r="N207" s="265"/>
      <c r="O207" s="265"/>
      <c r="P207" s="265"/>
      <c r="Q207" s="265"/>
      <c r="R207" s="265"/>
      <c r="S207" s="265"/>
      <c r="T207" s="266"/>
      <c r="AT207" s="267" t="s">
        <v>169</v>
      </c>
      <c r="AU207" s="267" t="s">
        <v>91</v>
      </c>
      <c r="AV207" s="13" t="s">
        <v>21</v>
      </c>
      <c r="AW207" s="13" t="s">
        <v>41</v>
      </c>
      <c r="AX207" s="13" t="s">
        <v>82</v>
      </c>
      <c r="AY207" s="267" t="s">
        <v>123</v>
      </c>
    </row>
    <row r="208" s="11" customFormat="1">
      <c r="B208" s="223"/>
      <c r="C208" s="224"/>
      <c r="D208" s="225" t="s">
        <v>169</v>
      </c>
      <c r="E208" s="226" t="s">
        <v>39</v>
      </c>
      <c r="F208" s="227" t="s">
        <v>454</v>
      </c>
      <c r="G208" s="224"/>
      <c r="H208" s="228">
        <v>17.18</v>
      </c>
      <c r="I208" s="229"/>
      <c r="J208" s="224"/>
      <c r="K208" s="224"/>
      <c r="L208" s="230"/>
      <c r="M208" s="231"/>
      <c r="N208" s="232"/>
      <c r="O208" s="232"/>
      <c r="P208" s="232"/>
      <c r="Q208" s="232"/>
      <c r="R208" s="232"/>
      <c r="S208" s="232"/>
      <c r="T208" s="233"/>
      <c r="AT208" s="234" t="s">
        <v>169</v>
      </c>
      <c r="AU208" s="234" t="s">
        <v>91</v>
      </c>
      <c r="AV208" s="11" t="s">
        <v>91</v>
      </c>
      <c r="AW208" s="11" t="s">
        <v>41</v>
      </c>
      <c r="AX208" s="11" t="s">
        <v>82</v>
      </c>
      <c r="AY208" s="234" t="s">
        <v>123</v>
      </c>
    </row>
    <row r="209" s="12" customFormat="1">
      <c r="B209" s="237"/>
      <c r="C209" s="238"/>
      <c r="D209" s="225" t="s">
        <v>169</v>
      </c>
      <c r="E209" s="239" t="s">
        <v>39</v>
      </c>
      <c r="F209" s="240" t="s">
        <v>185</v>
      </c>
      <c r="G209" s="238"/>
      <c r="H209" s="241">
        <v>52.740000000000002</v>
      </c>
      <c r="I209" s="242"/>
      <c r="J209" s="238"/>
      <c r="K209" s="238"/>
      <c r="L209" s="243"/>
      <c r="M209" s="244"/>
      <c r="N209" s="245"/>
      <c r="O209" s="245"/>
      <c r="P209" s="245"/>
      <c r="Q209" s="245"/>
      <c r="R209" s="245"/>
      <c r="S209" s="245"/>
      <c r="T209" s="246"/>
      <c r="AT209" s="247" t="s">
        <v>169</v>
      </c>
      <c r="AU209" s="247" t="s">
        <v>91</v>
      </c>
      <c r="AV209" s="12" t="s">
        <v>162</v>
      </c>
      <c r="AW209" s="12" t="s">
        <v>41</v>
      </c>
      <c r="AX209" s="12" t="s">
        <v>21</v>
      </c>
      <c r="AY209" s="247" t="s">
        <v>123</v>
      </c>
    </row>
    <row r="210" s="1" customFormat="1" ht="16.5" customHeight="1">
      <c r="B210" s="38"/>
      <c r="C210" s="204" t="s">
        <v>455</v>
      </c>
      <c r="D210" s="204" t="s">
        <v>127</v>
      </c>
      <c r="E210" s="205" t="s">
        <v>456</v>
      </c>
      <c r="F210" s="206" t="s">
        <v>457</v>
      </c>
      <c r="G210" s="207" t="s">
        <v>175</v>
      </c>
      <c r="H210" s="208">
        <v>35.560000000000002</v>
      </c>
      <c r="I210" s="209"/>
      <c r="J210" s="210">
        <f>ROUND(I210*H210,2)</f>
        <v>0</v>
      </c>
      <c r="K210" s="206" t="s">
        <v>167</v>
      </c>
      <c r="L210" s="43"/>
      <c r="M210" s="211" t="s">
        <v>39</v>
      </c>
      <c r="N210" s="212" t="s">
        <v>53</v>
      </c>
      <c r="O210" s="79"/>
      <c r="P210" s="213">
        <f>O210*H210</f>
        <v>0</v>
      </c>
      <c r="Q210" s="213">
        <v>0.0044999999999999997</v>
      </c>
      <c r="R210" s="213">
        <f>Q210*H210</f>
        <v>0.16002</v>
      </c>
      <c r="S210" s="213">
        <v>0</v>
      </c>
      <c r="T210" s="214">
        <f>S210*H210</f>
        <v>0</v>
      </c>
      <c r="AR210" s="16" t="s">
        <v>245</v>
      </c>
      <c r="AT210" s="16" t="s">
        <v>127</v>
      </c>
      <c r="AU210" s="16" t="s">
        <v>91</v>
      </c>
      <c r="AY210" s="16" t="s">
        <v>123</v>
      </c>
      <c r="BE210" s="215">
        <f>IF(N210="základní",J210,0)</f>
        <v>0</v>
      </c>
      <c r="BF210" s="215">
        <f>IF(N210="snížená",J210,0)</f>
        <v>0</v>
      </c>
      <c r="BG210" s="215">
        <f>IF(N210="zákl. přenesená",J210,0)</f>
        <v>0</v>
      </c>
      <c r="BH210" s="215">
        <f>IF(N210="sníž. přenesená",J210,0)</f>
        <v>0</v>
      </c>
      <c r="BI210" s="215">
        <f>IF(N210="nulová",J210,0)</f>
        <v>0</v>
      </c>
      <c r="BJ210" s="16" t="s">
        <v>21</v>
      </c>
      <c r="BK210" s="215">
        <f>ROUND(I210*H210,2)</f>
        <v>0</v>
      </c>
      <c r="BL210" s="16" t="s">
        <v>245</v>
      </c>
      <c r="BM210" s="16" t="s">
        <v>458</v>
      </c>
    </row>
    <row r="211" s="1" customFormat="1" ht="16.5" customHeight="1">
      <c r="B211" s="38"/>
      <c r="C211" s="204" t="s">
        <v>459</v>
      </c>
      <c r="D211" s="204" t="s">
        <v>127</v>
      </c>
      <c r="E211" s="205" t="s">
        <v>460</v>
      </c>
      <c r="F211" s="206" t="s">
        <v>461</v>
      </c>
      <c r="G211" s="207" t="s">
        <v>175</v>
      </c>
      <c r="H211" s="208">
        <v>85</v>
      </c>
      <c r="I211" s="209"/>
      <c r="J211" s="210">
        <f>ROUND(I211*H211,2)</f>
        <v>0</v>
      </c>
      <c r="K211" s="206" t="s">
        <v>167</v>
      </c>
      <c r="L211" s="43"/>
      <c r="M211" s="211" t="s">
        <v>39</v>
      </c>
      <c r="N211" s="212" t="s">
        <v>53</v>
      </c>
      <c r="O211" s="79"/>
      <c r="P211" s="213">
        <f>O211*H211</f>
        <v>0</v>
      </c>
      <c r="Q211" s="213">
        <v>0.00020000000000000001</v>
      </c>
      <c r="R211" s="213">
        <f>Q211*H211</f>
        <v>0.017000000000000001</v>
      </c>
      <c r="S211" s="213">
        <v>0</v>
      </c>
      <c r="T211" s="214">
        <f>S211*H211</f>
        <v>0</v>
      </c>
      <c r="AR211" s="16" t="s">
        <v>245</v>
      </c>
      <c r="AT211" s="16" t="s">
        <v>127</v>
      </c>
      <c r="AU211" s="16" t="s">
        <v>91</v>
      </c>
      <c r="AY211" s="16" t="s">
        <v>123</v>
      </c>
      <c r="BE211" s="215">
        <f>IF(N211="základní",J211,0)</f>
        <v>0</v>
      </c>
      <c r="BF211" s="215">
        <f>IF(N211="snížená",J211,0)</f>
        <v>0</v>
      </c>
      <c r="BG211" s="215">
        <f>IF(N211="zákl. přenesená",J211,0)</f>
        <v>0</v>
      </c>
      <c r="BH211" s="215">
        <f>IF(N211="sníž. přenesená",J211,0)</f>
        <v>0</v>
      </c>
      <c r="BI211" s="215">
        <f>IF(N211="nulová",J211,0)</f>
        <v>0</v>
      </c>
      <c r="BJ211" s="16" t="s">
        <v>21</v>
      </c>
      <c r="BK211" s="215">
        <f>ROUND(I211*H211,2)</f>
        <v>0</v>
      </c>
      <c r="BL211" s="16" t="s">
        <v>245</v>
      </c>
      <c r="BM211" s="16" t="s">
        <v>462</v>
      </c>
    </row>
    <row r="212" s="1" customFormat="1" ht="22.5" customHeight="1">
      <c r="B212" s="38"/>
      <c r="C212" s="204" t="s">
        <v>463</v>
      </c>
      <c r="D212" s="204" t="s">
        <v>127</v>
      </c>
      <c r="E212" s="205" t="s">
        <v>464</v>
      </c>
      <c r="F212" s="206" t="s">
        <v>465</v>
      </c>
      <c r="G212" s="207" t="s">
        <v>175</v>
      </c>
      <c r="H212" s="208">
        <v>85</v>
      </c>
      <c r="I212" s="209"/>
      <c r="J212" s="210">
        <f>ROUND(I212*H212,2)</f>
        <v>0</v>
      </c>
      <c r="K212" s="206" t="s">
        <v>167</v>
      </c>
      <c r="L212" s="43"/>
      <c r="M212" s="216" t="s">
        <v>39</v>
      </c>
      <c r="N212" s="217" t="s">
        <v>53</v>
      </c>
      <c r="O212" s="218"/>
      <c r="P212" s="219">
        <f>O212*H212</f>
        <v>0</v>
      </c>
      <c r="Q212" s="219">
        <v>0.00025999999999999998</v>
      </c>
      <c r="R212" s="219">
        <f>Q212*H212</f>
        <v>0.022099999999999998</v>
      </c>
      <c r="S212" s="219">
        <v>0</v>
      </c>
      <c r="T212" s="220">
        <f>S212*H212</f>
        <v>0</v>
      </c>
      <c r="AR212" s="16" t="s">
        <v>245</v>
      </c>
      <c r="AT212" s="16" t="s">
        <v>127</v>
      </c>
      <c r="AU212" s="16" t="s">
        <v>91</v>
      </c>
      <c r="AY212" s="16" t="s">
        <v>123</v>
      </c>
      <c r="BE212" s="215">
        <f>IF(N212="základní",J212,0)</f>
        <v>0</v>
      </c>
      <c r="BF212" s="215">
        <f>IF(N212="snížená",J212,0)</f>
        <v>0</v>
      </c>
      <c r="BG212" s="215">
        <f>IF(N212="zákl. přenesená",J212,0)</f>
        <v>0</v>
      </c>
      <c r="BH212" s="215">
        <f>IF(N212="sníž. přenesená",J212,0)</f>
        <v>0</v>
      </c>
      <c r="BI212" s="215">
        <f>IF(N212="nulová",J212,0)</f>
        <v>0</v>
      </c>
      <c r="BJ212" s="16" t="s">
        <v>21</v>
      </c>
      <c r="BK212" s="215">
        <f>ROUND(I212*H212,2)</f>
        <v>0</v>
      </c>
      <c r="BL212" s="16" t="s">
        <v>245</v>
      </c>
      <c r="BM212" s="16" t="s">
        <v>466</v>
      </c>
    </row>
    <row r="213" s="1" customFormat="1" ht="6.96" customHeight="1">
      <c r="B213" s="57"/>
      <c r="C213" s="58"/>
      <c r="D213" s="58"/>
      <c r="E213" s="58"/>
      <c r="F213" s="58"/>
      <c r="G213" s="58"/>
      <c r="H213" s="58"/>
      <c r="I213" s="155"/>
      <c r="J213" s="58"/>
      <c r="K213" s="58"/>
      <c r="L213" s="43"/>
    </row>
  </sheetData>
  <sheetProtection sheet="1" autoFilter="0" formatColumns="0" formatRows="0" objects="1" scenarios="1" spinCount="100000" saltValue="y8GJOlHicrCq4k8kPyyYUCIo7jzGMvsvMDr+c1tWVEIz9AmwK78bzJdhJ5D4GdssqY1BgKqoDi35M26q0t7gBQ==" hashValue="XXQB7zFoU0CSbiBkqKAkkz08x9oBKQnjuTXOADO2R2TMC80Uj01dFX6Z0LuHrSav3fYgM0Xl4yTXPPPAGV0NmQ==" algorithmName="SHA-512" password="CC35"/>
  <autoFilter ref="C92:K212"/>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94</v>
      </c>
    </row>
    <row r="3" ht="6.96" customHeight="1">
      <c r="B3" s="123"/>
      <c r="C3" s="124"/>
      <c r="D3" s="124"/>
      <c r="E3" s="124"/>
      <c r="F3" s="124"/>
      <c r="G3" s="124"/>
      <c r="H3" s="124"/>
      <c r="I3" s="125"/>
      <c r="J3" s="124"/>
      <c r="K3" s="124"/>
      <c r="L3" s="19"/>
      <c r="AT3" s="16" t="s">
        <v>91</v>
      </c>
    </row>
    <row r="4" ht="24.96" customHeight="1">
      <c r="B4" s="19"/>
      <c r="D4" s="126" t="s">
        <v>98</v>
      </c>
      <c r="L4" s="19"/>
      <c r="M4" s="23" t="s">
        <v>10</v>
      </c>
      <c r="AT4" s="16" t="s">
        <v>4</v>
      </c>
    </row>
    <row r="5" ht="6.96" customHeight="1">
      <c r="B5" s="19"/>
      <c r="L5" s="19"/>
    </row>
    <row r="6" ht="12" customHeight="1">
      <c r="B6" s="19"/>
      <c r="D6" s="127" t="s">
        <v>16</v>
      </c>
      <c r="L6" s="19"/>
    </row>
    <row r="7" ht="16.5" customHeight="1">
      <c r="B7" s="19"/>
      <c r="E7" s="221" t="str">
        <f>'Rekapitulace stavby'!K6</f>
        <v>Oprava sociálních zařízení ve 2.NP v objektu Gurťjevova 11,Ostrava - Zábřeh</v>
      </c>
      <c r="F7" s="127"/>
      <c r="G7" s="127"/>
      <c r="H7" s="127"/>
      <c r="L7" s="19"/>
    </row>
    <row r="8" s="1" customFormat="1" ht="12" customHeight="1">
      <c r="B8" s="43"/>
      <c r="D8" s="127" t="s">
        <v>144</v>
      </c>
      <c r="I8" s="128"/>
      <c r="L8" s="43"/>
    </row>
    <row r="9" s="1" customFormat="1" ht="36.96" customHeight="1">
      <c r="B9" s="43"/>
      <c r="E9" s="129" t="s">
        <v>467</v>
      </c>
      <c r="F9" s="1"/>
      <c r="G9" s="1"/>
      <c r="H9" s="1"/>
      <c r="I9" s="128"/>
      <c r="L9" s="43"/>
    </row>
    <row r="10" s="1" customFormat="1">
      <c r="B10" s="43"/>
      <c r="I10" s="128"/>
      <c r="L10" s="43"/>
    </row>
    <row r="11" s="1" customFormat="1" ht="12" customHeight="1">
      <c r="B11" s="43"/>
      <c r="D11" s="127" t="s">
        <v>18</v>
      </c>
      <c r="F11" s="16" t="s">
        <v>19</v>
      </c>
      <c r="I11" s="130" t="s">
        <v>20</v>
      </c>
      <c r="J11" s="16" t="s">
        <v>39</v>
      </c>
      <c r="L11" s="43"/>
    </row>
    <row r="12" s="1" customFormat="1" ht="12" customHeight="1">
      <c r="B12" s="43"/>
      <c r="D12" s="127" t="s">
        <v>22</v>
      </c>
      <c r="F12" s="16" t="s">
        <v>23</v>
      </c>
      <c r="I12" s="130" t="s">
        <v>24</v>
      </c>
      <c r="J12" s="131" t="str">
        <f>'Rekapitulace stavby'!AN8</f>
        <v>8. 6. 2018</v>
      </c>
      <c r="L12" s="43"/>
    </row>
    <row r="13" s="1" customFormat="1" ht="10.8" customHeight="1">
      <c r="B13" s="43"/>
      <c r="I13" s="128"/>
      <c r="L13" s="43"/>
    </row>
    <row r="14" s="1" customFormat="1" ht="12" customHeight="1">
      <c r="B14" s="43"/>
      <c r="D14" s="127" t="s">
        <v>30</v>
      </c>
      <c r="I14" s="130" t="s">
        <v>31</v>
      </c>
      <c r="J14" s="16" t="s">
        <v>32</v>
      </c>
      <c r="L14" s="43"/>
    </row>
    <row r="15" s="1" customFormat="1" ht="18" customHeight="1">
      <c r="B15" s="43"/>
      <c r="E15" s="16" t="s">
        <v>33</v>
      </c>
      <c r="I15" s="130" t="s">
        <v>34</v>
      </c>
      <c r="J15" s="16" t="s">
        <v>35</v>
      </c>
      <c r="L15" s="43"/>
    </row>
    <row r="16" s="1" customFormat="1" ht="6.96" customHeight="1">
      <c r="B16" s="43"/>
      <c r="I16" s="128"/>
      <c r="L16" s="43"/>
    </row>
    <row r="17" s="1" customFormat="1" ht="12" customHeight="1">
      <c r="B17" s="43"/>
      <c r="D17" s="127" t="s">
        <v>36</v>
      </c>
      <c r="I17" s="130" t="s">
        <v>31</v>
      </c>
      <c r="J17" s="32" t="str">
        <f>'Rekapitulace stavby'!AN13</f>
        <v>Vyplň údaj</v>
      </c>
      <c r="L17" s="43"/>
    </row>
    <row r="18" s="1" customFormat="1" ht="18" customHeight="1">
      <c r="B18" s="43"/>
      <c r="E18" s="32" t="str">
        <f>'Rekapitulace stavby'!E14</f>
        <v>Vyplň údaj</v>
      </c>
      <c r="F18" s="16"/>
      <c r="G18" s="16"/>
      <c r="H18" s="16"/>
      <c r="I18" s="130" t="s">
        <v>34</v>
      </c>
      <c r="J18" s="32" t="str">
        <f>'Rekapitulace stavby'!AN14</f>
        <v>Vyplň údaj</v>
      </c>
      <c r="L18" s="43"/>
    </row>
    <row r="19" s="1" customFormat="1" ht="6.96" customHeight="1">
      <c r="B19" s="43"/>
      <c r="I19" s="128"/>
      <c r="L19" s="43"/>
    </row>
    <row r="20" s="1" customFormat="1" ht="12" customHeight="1">
      <c r="B20" s="43"/>
      <c r="D20" s="127" t="s">
        <v>38</v>
      </c>
      <c r="I20" s="130" t="s">
        <v>31</v>
      </c>
      <c r="J20" s="16" t="s">
        <v>43</v>
      </c>
      <c r="L20" s="43"/>
    </row>
    <row r="21" s="1" customFormat="1" ht="18" customHeight="1">
      <c r="B21" s="43"/>
      <c r="E21" s="16" t="s">
        <v>44</v>
      </c>
      <c r="I21" s="130" t="s">
        <v>34</v>
      </c>
      <c r="J21" s="16" t="s">
        <v>45</v>
      </c>
      <c r="L21" s="43"/>
    </row>
    <row r="22" s="1" customFormat="1" ht="6.96" customHeight="1">
      <c r="B22" s="43"/>
      <c r="I22" s="128"/>
      <c r="L22" s="43"/>
    </row>
    <row r="23" s="1" customFormat="1" ht="12" customHeight="1">
      <c r="B23" s="43"/>
      <c r="D23" s="127" t="s">
        <v>42</v>
      </c>
      <c r="I23" s="130" t="s">
        <v>31</v>
      </c>
      <c r="J23" s="16" t="s">
        <v>43</v>
      </c>
      <c r="L23" s="43"/>
    </row>
    <row r="24" s="1" customFormat="1" ht="18" customHeight="1">
      <c r="B24" s="43"/>
      <c r="E24" s="16" t="s">
        <v>44</v>
      </c>
      <c r="I24" s="130" t="s">
        <v>34</v>
      </c>
      <c r="J24" s="16" t="s">
        <v>45</v>
      </c>
      <c r="L24" s="43"/>
    </row>
    <row r="25" s="1" customFormat="1" ht="6.96" customHeight="1">
      <c r="B25" s="43"/>
      <c r="I25" s="128"/>
      <c r="L25" s="43"/>
    </row>
    <row r="26" s="1" customFormat="1" ht="12" customHeight="1">
      <c r="B26" s="43"/>
      <c r="D26" s="127" t="s">
        <v>46</v>
      </c>
      <c r="I26" s="128"/>
      <c r="L26" s="43"/>
    </row>
    <row r="27" s="6" customFormat="1" ht="16.5" customHeight="1">
      <c r="B27" s="135"/>
      <c r="E27" s="136" t="s">
        <v>39</v>
      </c>
      <c r="F27" s="136"/>
      <c r="G27" s="136"/>
      <c r="H27" s="136"/>
      <c r="I27" s="137"/>
      <c r="L27" s="135"/>
    </row>
    <row r="28" s="1" customFormat="1" ht="6.96" customHeight="1">
      <c r="B28" s="43"/>
      <c r="I28" s="128"/>
      <c r="L28" s="43"/>
    </row>
    <row r="29" s="1" customFormat="1" ht="6.96" customHeight="1">
      <c r="B29" s="43"/>
      <c r="D29" s="71"/>
      <c r="E29" s="71"/>
      <c r="F29" s="71"/>
      <c r="G29" s="71"/>
      <c r="H29" s="71"/>
      <c r="I29" s="138"/>
      <c r="J29" s="71"/>
      <c r="K29" s="71"/>
      <c r="L29" s="43"/>
    </row>
    <row r="30" s="1" customFormat="1" ht="25.44" customHeight="1">
      <c r="B30" s="43"/>
      <c r="D30" s="139" t="s">
        <v>48</v>
      </c>
      <c r="I30" s="128"/>
      <c r="J30" s="140">
        <f>ROUND(J87, 2)</f>
        <v>0</v>
      </c>
      <c r="L30" s="43"/>
    </row>
    <row r="31" s="1" customFormat="1" ht="6.96" customHeight="1">
      <c r="B31" s="43"/>
      <c r="D31" s="71"/>
      <c r="E31" s="71"/>
      <c r="F31" s="71"/>
      <c r="G31" s="71"/>
      <c r="H31" s="71"/>
      <c r="I31" s="138"/>
      <c r="J31" s="71"/>
      <c r="K31" s="71"/>
      <c r="L31" s="43"/>
    </row>
    <row r="32" s="1" customFormat="1" ht="14.4" customHeight="1">
      <c r="B32" s="43"/>
      <c r="F32" s="141" t="s">
        <v>50</v>
      </c>
      <c r="I32" s="142" t="s">
        <v>49</v>
      </c>
      <c r="J32" s="141" t="s">
        <v>51</v>
      </c>
      <c r="L32" s="43"/>
    </row>
    <row r="33" s="1" customFormat="1" ht="14.4" customHeight="1">
      <c r="B33" s="43"/>
      <c r="D33" s="127" t="s">
        <v>52</v>
      </c>
      <c r="E33" s="127" t="s">
        <v>53</v>
      </c>
      <c r="F33" s="143">
        <f>ROUND((SUM(BE87:BE217)),  2)</f>
        <v>0</v>
      </c>
      <c r="I33" s="144">
        <v>0.20999999999999999</v>
      </c>
      <c r="J33" s="143">
        <f>ROUND(((SUM(BE87:BE217))*I33),  2)</f>
        <v>0</v>
      </c>
      <c r="L33" s="43"/>
    </row>
    <row r="34" s="1" customFormat="1" ht="14.4" customHeight="1">
      <c r="B34" s="43"/>
      <c r="E34" s="127" t="s">
        <v>54</v>
      </c>
      <c r="F34" s="143">
        <f>ROUND((SUM(BF87:BF217)),  2)</f>
        <v>0</v>
      </c>
      <c r="I34" s="144">
        <v>0.14999999999999999</v>
      </c>
      <c r="J34" s="143">
        <f>ROUND(((SUM(BF87:BF217))*I34),  2)</f>
        <v>0</v>
      </c>
      <c r="L34" s="43"/>
    </row>
    <row r="35" hidden="1" s="1" customFormat="1" ht="14.4" customHeight="1">
      <c r="B35" s="43"/>
      <c r="E35" s="127" t="s">
        <v>55</v>
      </c>
      <c r="F35" s="143">
        <f>ROUND((SUM(BG87:BG217)),  2)</f>
        <v>0</v>
      </c>
      <c r="I35" s="144">
        <v>0.20999999999999999</v>
      </c>
      <c r="J35" s="143">
        <f>0</f>
        <v>0</v>
      </c>
      <c r="L35" s="43"/>
    </row>
    <row r="36" hidden="1" s="1" customFormat="1" ht="14.4" customHeight="1">
      <c r="B36" s="43"/>
      <c r="E36" s="127" t="s">
        <v>56</v>
      </c>
      <c r="F36" s="143">
        <f>ROUND((SUM(BH87:BH217)),  2)</f>
        <v>0</v>
      </c>
      <c r="I36" s="144">
        <v>0.14999999999999999</v>
      </c>
      <c r="J36" s="143">
        <f>0</f>
        <v>0</v>
      </c>
      <c r="L36" s="43"/>
    </row>
    <row r="37" hidden="1" s="1" customFormat="1" ht="14.4" customHeight="1">
      <c r="B37" s="43"/>
      <c r="E37" s="127" t="s">
        <v>57</v>
      </c>
      <c r="F37" s="143">
        <f>ROUND((SUM(BI87:BI217)),  2)</f>
        <v>0</v>
      </c>
      <c r="I37" s="144">
        <v>0</v>
      </c>
      <c r="J37" s="143">
        <f>0</f>
        <v>0</v>
      </c>
      <c r="L37" s="43"/>
    </row>
    <row r="38" s="1" customFormat="1" ht="6.96" customHeight="1">
      <c r="B38" s="43"/>
      <c r="I38" s="128"/>
      <c r="L38" s="43"/>
    </row>
    <row r="39" s="1" customFormat="1" ht="25.44" customHeight="1">
      <c r="B39" s="43"/>
      <c r="C39" s="145"/>
      <c r="D39" s="146" t="s">
        <v>58</v>
      </c>
      <c r="E39" s="147"/>
      <c r="F39" s="147"/>
      <c r="G39" s="148" t="s">
        <v>59</v>
      </c>
      <c r="H39" s="149" t="s">
        <v>60</v>
      </c>
      <c r="I39" s="150"/>
      <c r="J39" s="151">
        <f>SUM(J30:J37)</f>
        <v>0</v>
      </c>
      <c r="K39" s="152"/>
      <c r="L39" s="43"/>
    </row>
    <row r="40" s="1" customFormat="1" ht="14.4" customHeight="1">
      <c r="B40" s="153"/>
      <c r="C40" s="154"/>
      <c r="D40" s="154"/>
      <c r="E40" s="154"/>
      <c r="F40" s="154"/>
      <c r="G40" s="154"/>
      <c r="H40" s="154"/>
      <c r="I40" s="155"/>
      <c r="J40" s="154"/>
      <c r="K40" s="154"/>
      <c r="L40" s="43"/>
    </row>
    <row r="44" s="1" customFormat="1" ht="6.96" customHeight="1">
      <c r="B44" s="156"/>
      <c r="C44" s="157"/>
      <c r="D44" s="157"/>
      <c r="E44" s="157"/>
      <c r="F44" s="157"/>
      <c r="G44" s="157"/>
      <c r="H44" s="157"/>
      <c r="I44" s="158"/>
      <c r="J44" s="157"/>
      <c r="K44" s="157"/>
      <c r="L44" s="43"/>
    </row>
    <row r="45" s="1" customFormat="1" ht="24.96" customHeight="1">
      <c r="B45" s="38"/>
      <c r="C45" s="22" t="s">
        <v>99</v>
      </c>
      <c r="D45" s="39"/>
      <c r="E45" s="39"/>
      <c r="F45" s="39"/>
      <c r="G45" s="39"/>
      <c r="H45" s="39"/>
      <c r="I45" s="128"/>
      <c r="J45" s="39"/>
      <c r="K45" s="39"/>
      <c r="L45" s="43"/>
    </row>
    <row r="46" s="1" customFormat="1" ht="6.96" customHeight="1">
      <c r="B46" s="38"/>
      <c r="C46" s="39"/>
      <c r="D46" s="39"/>
      <c r="E46" s="39"/>
      <c r="F46" s="39"/>
      <c r="G46" s="39"/>
      <c r="H46" s="39"/>
      <c r="I46" s="128"/>
      <c r="J46" s="39"/>
      <c r="K46" s="39"/>
      <c r="L46" s="43"/>
    </row>
    <row r="47" s="1" customFormat="1" ht="12" customHeight="1">
      <c r="B47" s="38"/>
      <c r="C47" s="31" t="s">
        <v>16</v>
      </c>
      <c r="D47" s="39"/>
      <c r="E47" s="39"/>
      <c r="F47" s="39"/>
      <c r="G47" s="39"/>
      <c r="H47" s="39"/>
      <c r="I47" s="128"/>
      <c r="J47" s="39"/>
      <c r="K47" s="39"/>
      <c r="L47" s="43"/>
    </row>
    <row r="48" s="1" customFormat="1" ht="16.5" customHeight="1">
      <c r="B48" s="38"/>
      <c r="C48" s="39"/>
      <c r="D48" s="39"/>
      <c r="E48" s="222" t="str">
        <f>E7</f>
        <v>Oprava sociálních zařízení ve 2.NP v objektu Gurťjevova 11,Ostrava - Zábřeh</v>
      </c>
      <c r="F48" s="31"/>
      <c r="G48" s="31"/>
      <c r="H48" s="31"/>
      <c r="I48" s="128"/>
      <c r="J48" s="39"/>
      <c r="K48" s="39"/>
      <c r="L48" s="43"/>
    </row>
    <row r="49" s="1" customFormat="1" ht="12" customHeight="1">
      <c r="B49" s="38"/>
      <c r="C49" s="31" t="s">
        <v>144</v>
      </c>
      <c r="D49" s="39"/>
      <c r="E49" s="39"/>
      <c r="F49" s="39"/>
      <c r="G49" s="39"/>
      <c r="H49" s="39"/>
      <c r="I49" s="128"/>
      <c r="J49" s="39"/>
      <c r="K49" s="39"/>
      <c r="L49" s="43"/>
    </row>
    <row r="50" s="1" customFormat="1" ht="16.5" customHeight="1">
      <c r="B50" s="38"/>
      <c r="C50" s="39"/>
      <c r="D50" s="39"/>
      <c r="E50" s="64" t="str">
        <f>E9</f>
        <v xml:space="preserve">D.1.4. - Oprava sociálních zařízení ve 2.NP - Zdravotechnické instalace </v>
      </c>
      <c r="F50" s="39"/>
      <c r="G50" s="39"/>
      <c r="H50" s="39"/>
      <c r="I50" s="128"/>
      <c r="J50" s="39"/>
      <c r="K50" s="39"/>
      <c r="L50" s="43"/>
    </row>
    <row r="51" s="1" customFormat="1" ht="6.96" customHeight="1">
      <c r="B51" s="38"/>
      <c r="C51" s="39"/>
      <c r="D51" s="39"/>
      <c r="E51" s="39"/>
      <c r="F51" s="39"/>
      <c r="G51" s="39"/>
      <c r="H51" s="39"/>
      <c r="I51" s="128"/>
      <c r="J51" s="39"/>
      <c r="K51" s="39"/>
      <c r="L51" s="43"/>
    </row>
    <row r="52" s="1" customFormat="1" ht="12" customHeight="1">
      <c r="B52" s="38"/>
      <c r="C52" s="31" t="s">
        <v>22</v>
      </c>
      <c r="D52" s="39"/>
      <c r="E52" s="39"/>
      <c r="F52" s="26" t="str">
        <f>F12</f>
        <v xml:space="preserve">Ostrava-Zábřeh </v>
      </c>
      <c r="G52" s="39"/>
      <c r="H52" s="39"/>
      <c r="I52" s="130" t="s">
        <v>24</v>
      </c>
      <c r="J52" s="67" t="str">
        <f>IF(J12="","",J12)</f>
        <v>8. 6. 2018</v>
      </c>
      <c r="K52" s="39"/>
      <c r="L52" s="43"/>
    </row>
    <row r="53" s="1" customFormat="1" ht="6.96" customHeight="1">
      <c r="B53" s="38"/>
      <c r="C53" s="39"/>
      <c r="D53" s="39"/>
      <c r="E53" s="39"/>
      <c r="F53" s="39"/>
      <c r="G53" s="39"/>
      <c r="H53" s="39"/>
      <c r="I53" s="128"/>
      <c r="J53" s="39"/>
      <c r="K53" s="39"/>
      <c r="L53" s="43"/>
    </row>
    <row r="54" s="1" customFormat="1" ht="13.65" customHeight="1">
      <c r="B54" s="38"/>
      <c r="C54" s="31" t="s">
        <v>30</v>
      </c>
      <c r="D54" s="39"/>
      <c r="E54" s="39"/>
      <c r="F54" s="26" t="str">
        <f>E15</f>
        <v xml:space="preserve">Statutár.město Ostrava,Městský obvod Ostrava-Jih </v>
      </c>
      <c r="G54" s="39"/>
      <c r="H54" s="39"/>
      <c r="I54" s="130" t="s">
        <v>38</v>
      </c>
      <c r="J54" s="36" t="str">
        <f>E21</f>
        <v xml:space="preserve">Lenka Jerakasová </v>
      </c>
      <c r="K54" s="39"/>
      <c r="L54" s="43"/>
    </row>
    <row r="55" s="1" customFormat="1" ht="13.65" customHeight="1">
      <c r="B55" s="38"/>
      <c r="C55" s="31" t="s">
        <v>36</v>
      </c>
      <c r="D55" s="39"/>
      <c r="E55" s="39"/>
      <c r="F55" s="26" t="str">
        <f>IF(E18="","",E18)</f>
        <v>Vyplň údaj</v>
      </c>
      <c r="G55" s="39"/>
      <c r="H55" s="39"/>
      <c r="I55" s="130" t="s">
        <v>42</v>
      </c>
      <c r="J55" s="36" t="str">
        <f>E24</f>
        <v xml:space="preserve">Lenka Jerakasová </v>
      </c>
      <c r="K55" s="39"/>
      <c r="L55" s="43"/>
    </row>
    <row r="56" s="1" customFormat="1" ht="10.32" customHeight="1">
      <c r="B56" s="38"/>
      <c r="C56" s="39"/>
      <c r="D56" s="39"/>
      <c r="E56" s="39"/>
      <c r="F56" s="39"/>
      <c r="G56" s="39"/>
      <c r="H56" s="39"/>
      <c r="I56" s="128"/>
      <c r="J56" s="39"/>
      <c r="K56" s="39"/>
      <c r="L56" s="43"/>
    </row>
    <row r="57" s="1" customFormat="1" ht="29.28" customHeight="1">
      <c r="B57" s="38"/>
      <c r="C57" s="159" t="s">
        <v>100</v>
      </c>
      <c r="D57" s="160"/>
      <c r="E57" s="160"/>
      <c r="F57" s="160"/>
      <c r="G57" s="160"/>
      <c r="H57" s="160"/>
      <c r="I57" s="161"/>
      <c r="J57" s="162" t="s">
        <v>101</v>
      </c>
      <c r="K57" s="160"/>
      <c r="L57" s="43"/>
    </row>
    <row r="58" s="1" customFormat="1" ht="10.32" customHeight="1">
      <c r="B58" s="38"/>
      <c r="C58" s="39"/>
      <c r="D58" s="39"/>
      <c r="E58" s="39"/>
      <c r="F58" s="39"/>
      <c r="G58" s="39"/>
      <c r="H58" s="39"/>
      <c r="I58" s="128"/>
      <c r="J58" s="39"/>
      <c r="K58" s="39"/>
      <c r="L58" s="43"/>
    </row>
    <row r="59" s="1" customFormat="1" ht="22.8" customHeight="1">
      <c r="B59" s="38"/>
      <c r="C59" s="163" t="s">
        <v>80</v>
      </c>
      <c r="D59" s="39"/>
      <c r="E59" s="39"/>
      <c r="F59" s="39"/>
      <c r="G59" s="39"/>
      <c r="H59" s="39"/>
      <c r="I59" s="128"/>
      <c r="J59" s="97">
        <f>J87</f>
        <v>0</v>
      </c>
      <c r="K59" s="39"/>
      <c r="L59" s="43"/>
      <c r="AU59" s="16" t="s">
        <v>102</v>
      </c>
    </row>
    <row r="60" s="7" customFormat="1" ht="24.96" customHeight="1">
      <c r="B60" s="164"/>
      <c r="C60" s="165"/>
      <c r="D60" s="166" t="s">
        <v>468</v>
      </c>
      <c r="E60" s="167"/>
      <c r="F60" s="167"/>
      <c r="G60" s="167"/>
      <c r="H60" s="167"/>
      <c r="I60" s="168"/>
      <c r="J60" s="169">
        <f>J88</f>
        <v>0</v>
      </c>
      <c r="K60" s="165"/>
      <c r="L60" s="170"/>
    </row>
    <row r="61" s="7" customFormat="1" ht="24.96" customHeight="1">
      <c r="B61" s="164"/>
      <c r="C61" s="165"/>
      <c r="D61" s="166" t="s">
        <v>146</v>
      </c>
      <c r="E61" s="167"/>
      <c r="F61" s="167"/>
      <c r="G61" s="167"/>
      <c r="H61" s="167"/>
      <c r="I61" s="168"/>
      <c r="J61" s="169">
        <f>J92</f>
        <v>0</v>
      </c>
      <c r="K61" s="165"/>
      <c r="L61" s="170"/>
    </row>
    <row r="62" s="8" customFormat="1" ht="19.92" customHeight="1">
      <c r="B62" s="171"/>
      <c r="C62" s="172"/>
      <c r="D62" s="173" t="s">
        <v>148</v>
      </c>
      <c r="E62" s="174"/>
      <c r="F62" s="174"/>
      <c r="G62" s="174"/>
      <c r="H62" s="174"/>
      <c r="I62" s="175"/>
      <c r="J62" s="176">
        <f>J93</f>
        <v>0</v>
      </c>
      <c r="K62" s="172"/>
      <c r="L62" s="177"/>
    </row>
    <row r="63" s="8" customFormat="1" ht="19.92" customHeight="1">
      <c r="B63" s="171"/>
      <c r="C63" s="172"/>
      <c r="D63" s="173" t="s">
        <v>150</v>
      </c>
      <c r="E63" s="174"/>
      <c r="F63" s="174"/>
      <c r="G63" s="174"/>
      <c r="H63" s="174"/>
      <c r="I63" s="175"/>
      <c r="J63" s="176">
        <f>J99</f>
        <v>0</v>
      </c>
      <c r="K63" s="172"/>
      <c r="L63" s="177"/>
    </row>
    <row r="64" s="7" customFormat="1" ht="24.96" customHeight="1">
      <c r="B64" s="164"/>
      <c r="C64" s="165"/>
      <c r="D64" s="166" t="s">
        <v>152</v>
      </c>
      <c r="E64" s="167"/>
      <c r="F64" s="167"/>
      <c r="G64" s="167"/>
      <c r="H64" s="167"/>
      <c r="I64" s="168"/>
      <c r="J64" s="169">
        <f>J109</f>
        <v>0</v>
      </c>
      <c r="K64" s="165"/>
      <c r="L64" s="170"/>
    </row>
    <row r="65" s="8" customFormat="1" ht="19.92" customHeight="1">
      <c r="B65" s="171"/>
      <c r="C65" s="172"/>
      <c r="D65" s="173" t="s">
        <v>469</v>
      </c>
      <c r="E65" s="174"/>
      <c r="F65" s="174"/>
      <c r="G65" s="174"/>
      <c r="H65" s="174"/>
      <c r="I65" s="175"/>
      <c r="J65" s="176">
        <f>J110</f>
        <v>0</v>
      </c>
      <c r="K65" s="172"/>
      <c r="L65" s="177"/>
    </row>
    <row r="66" s="8" customFormat="1" ht="19.92" customHeight="1">
      <c r="B66" s="171"/>
      <c r="C66" s="172"/>
      <c r="D66" s="173" t="s">
        <v>470</v>
      </c>
      <c r="E66" s="174"/>
      <c r="F66" s="174"/>
      <c r="G66" s="174"/>
      <c r="H66" s="174"/>
      <c r="I66" s="175"/>
      <c r="J66" s="176">
        <f>J140</f>
        <v>0</v>
      </c>
      <c r="K66" s="172"/>
      <c r="L66" s="177"/>
    </row>
    <row r="67" s="8" customFormat="1" ht="19.92" customHeight="1">
      <c r="B67" s="171"/>
      <c r="C67" s="172"/>
      <c r="D67" s="173" t="s">
        <v>471</v>
      </c>
      <c r="E67" s="174"/>
      <c r="F67" s="174"/>
      <c r="G67" s="174"/>
      <c r="H67" s="174"/>
      <c r="I67" s="175"/>
      <c r="J67" s="176">
        <f>J185</f>
        <v>0</v>
      </c>
      <c r="K67" s="172"/>
      <c r="L67" s="177"/>
    </row>
    <row r="68" s="1" customFormat="1" ht="21.84" customHeight="1">
      <c r="B68" s="38"/>
      <c r="C68" s="39"/>
      <c r="D68" s="39"/>
      <c r="E68" s="39"/>
      <c r="F68" s="39"/>
      <c r="G68" s="39"/>
      <c r="H68" s="39"/>
      <c r="I68" s="128"/>
      <c r="J68" s="39"/>
      <c r="K68" s="39"/>
      <c r="L68" s="43"/>
    </row>
    <row r="69" s="1" customFormat="1" ht="6.96" customHeight="1">
      <c r="B69" s="57"/>
      <c r="C69" s="58"/>
      <c r="D69" s="58"/>
      <c r="E69" s="58"/>
      <c r="F69" s="58"/>
      <c r="G69" s="58"/>
      <c r="H69" s="58"/>
      <c r="I69" s="155"/>
      <c r="J69" s="58"/>
      <c r="K69" s="58"/>
      <c r="L69" s="43"/>
    </row>
    <row r="73" s="1" customFormat="1" ht="6.96" customHeight="1">
      <c r="B73" s="59"/>
      <c r="C73" s="60"/>
      <c r="D73" s="60"/>
      <c r="E73" s="60"/>
      <c r="F73" s="60"/>
      <c r="G73" s="60"/>
      <c r="H73" s="60"/>
      <c r="I73" s="158"/>
      <c r="J73" s="60"/>
      <c r="K73" s="60"/>
      <c r="L73" s="43"/>
    </row>
    <row r="74" s="1" customFormat="1" ht="24.96" customHeight="1">
      <c r="B74" s="38"/>
      <c r="C74" s="22" t="s">
        <v>107</v>
      </c>
      <c r="D74" s="39"/>
      <c r="E74" s="39"/>
      <c r="F74" s="39"/>
      <c r="G74" s="39"/>
      <c r="H74" s="39"/>
      <c r="I74" s="128"/>
      <c r="J74" s="39"/>
      <c r="K74" s="39"/>
      <c r="L74" s="43"/>
    </row>
    <row r="75" s="1" customFormat="1" ht="6.96" customHeight="1">
      <c r="B75" s="38"/>
      <c r="C75" s="39"/>
      <c r="D75" s="39"/>
      <c r="E75" s="39"/>
      <c r="F75" s="39"/>
      <c r="G75" s="39"/>
      <c r="H75" s="39"/>
      <c r="I75" s="128"/>
      <c r="J75" s="39"/>
      <c r="K75" s="39"/>
      <c r="L75" s="43"/>
    </row>
    <row r="76" s="1" customFormat="1" ht="12" customHeight="1">
      <c r="B76" s="38"/>
      <c r="C76" s="31" t="s">
        <v>16</v>
      </c>
      <c r="D76" s="39"/>
      <c r="E76" s="39"/>
      <c r="F76" s="39"/>
      <c r="G76" s="39"/>
      <c r="H76" s="39"/>
      <c r="I76" s="128"/>
      <c r="J76" s="39"/>
      <c r="K76" s="39"/>
      <c r="L76" s="43"/>
    </row>
    <row r="77" s="1" customFormat="1" ht="16.5" customHeight="1">
      <c r="B77" s="38"/>
      <c r="C77" s="39"/>
      <c r="D77" s="39"/>
      <c r="E77" s="222" t="str">
        <f>E7</f>
        <v>Oprava sociálních zařízení ve 2.NP v objektu Gurťjevova 11,Ostrava - Zábřeh</v>
      </c>
      <c r="F77" s="31"/>
      <c r="G77" s="31"/>
      <c r="H77" s="31"/>
      <c r="I77" s="128"/>
      <c r="J77" s="39"/>
      <c r="K77" s="39"/>
      <c r="L77" s="43"/>
    </row>
    <row r="78" s="1" customFormat="1" ht="12" customHeight="1">
      <c r="B78" s="38"/>
      <c r="C78" s="31" t="s">
        <v>144</v>
      </c>
      <c r="D78" s="39"/>
      <c r="E78" s="39"/>
      <c r="F78" s="39"/>
      <c r="G78" s="39"/>
      <c r="H78" s="39"/>
      <c r="I78" s="128"/>
      <c r="J78" s="39"/>
      <c r="K78" s="39"/>
      <c r="L78" s="43"/>
    </row>
    <row r="79" s="1" customFormat="1" ht="16.5" customHeight="1">
      <c r="B79" s="38"/>
      <c r="C79" s="39"/>
      <c r="D79" s="39"/>
      <c r="E79" s="64" t="str">
        <f>E9</f>
        <v xml:space="preserve">D.1.4. - Oprava sociálních zařízení ve 2.NP - Zdravotechnické instalace </v>
      </c>
      <c r="F79" s="39"/>
      <c r="G79" s="39"/>
      <c r="H79" s="39"/>
      <c r="I79" s="128"/>
      <c r="J79" s="39"/>
      <c r="K79" s="39"/>
      <c r="L79" s="43"/>
    </row>
    <row r="80" s="1" customFormat="1" ht="6.96" customHeight="1">
      <c r="B80" s="38"/>
      <c r="C80" s="39"/>
      <c r="D80" s="39"/>
      <c r="E80" s="39"/>
      <c r="F80" s="39"/>
      <c r="G80" s="39"/>
      <c r="H80" s="39"/>
      <c r="I80" s="128"/>
      <c r="J80" s="39"/>
      <c r="K80" s="39"/>
      <c r="L80" s="43"/>
    </row>
    <row r="81" s="1" customFormat="1" ht="12" customHeight="1">
      <c r="B81" s="38"/>
      <c r="C81" s="31" t="s">
        <v>22</v>
      </c>
      <c r="D81" s="39"/>
      <c r="E81" s="39"/>
      <c r="F81" s="26" t="str">
        <f>F12</f>
        <v xml:space="preserve">Ostrava-Zábřeh </v>
      </c>
      <c r="G81" s="39"/>
      <c r="H81" s="39"/>
      <c r="I81" s="130" t="s">
        <v>24</v>
      </c>
      <c r="J81" s="67" t="str">
        <f>IF(J12="","",J12)</f>
        <v>8. 6. 2018</v>
      </c>
      <c r="K81" s="39"/>
      <c r="L81" s="43"/>
    </row>
    <row r="82" s="1" customFormat="1" ht="6.96" customHeight="1">
      <c r="B82" s="38"/>
      <c r="C82" s="39"/>
      <c r="D82" s="39"/>
      <c r="E82" s="39"/>
      <c r="F82" s="39"/>
      <c r="G82" s="39"/>
      <c r="H82" s="39"/>
      <c r="I82" s="128"/>
      <c r="J82" s="39"/>
      <c r="K82" s="39"/>
      <c r="L82" s="43"/>
    </row>
    <row r="83" s="1" customFormat="1" ht="13.65" customHeight="1">
      <c r="B83" s="38"/>
      <c r="C83" s="31" t="s">
        <v>30</v>
      </c>
      <c r="D83" s="39"/>
      <c r="E83" s="39"/>
      <c r="F83" s="26" t="str">
        <f>E15</f>
        <v xml:space="preserve">Statutár.město Ostrava,Městský obvod Ostrava-Jih </v>
      </c>
      <c r="G83" s="39"/>
      <c r="H83" s="39"/>
      <c r="I83" s="130" t="s">
        <v>38</v>
      </c>
      <c r="J83" s="36" t="str">
        <f>E21</f>
        <v xml:space="preserve">Lenka Jerakasová </v>
      </c>
      <c r="K83" s="39"/>
      <c r="L83" s="43"/>
    </row>
    <row r="84" s="1" customFormat="1" ht="13.65" customHeight="1">
      <c r="B84" s="38"/>
      <c r="C84" s="31" t="s">
        <v>36</v>
      </c>
      <c r="D84" s="39"/>
      <c r="E84" s="39"/>
      <c r="F84" s="26" t="str">
        <f>IF(E18="","",E18)</f>
        <v>Vyplň údaj</v>
      </c>
      <c r="G84" s="39"/>
      <c r="H84" s="39"/>
      <c r="I84" s="130" t="s">
        <v>42</v>
      </c>
      <c r="J84" s="36" t="str">
        <f>E24</f>
        <v xml:space="preserve">Lenka Jerakasová </v>
      </c>
      <c r="K84" s="39"/>
      <c r="L84" s="43"/>
    </row>
    <row r="85" s="1" customFormat="1" ht="10.32" customHeight="1">
      <c r="B85" s="38"/>
      <c r="C85" s="39"/>
      <c r="D85" s="39"/>
      <c r="E85" s="39"/>
      <c r="F85" s="39"/>
      <c r="G85" s="39"/>
      <c r="H85" s="39"/>
      <c r="I85" s="128"/>
      <c r="J85" s="39"/>
      <c r="K85" s="39"/>
      <c r="L85" s="43"/>
    </row>
    <row r="86" s="9" customFormat="1" ht="29.28" customHeight="1">
      <c r="B86" s="178"/>
      <c r="C86" s="179" t="s">
        <v>108</v>
      </c>
      <c r="D86" s="180" t="s">
        <v>67</v>
      </c>
      <c r="E86" s="180" t="s">
        <v>63</v>
      </c>
      <c r="F86" s="180" t="s">
        <v>64</v>
      </c>
      <c r="G86" s="180" t="s">
        <v>109</v>
      </c>
      <c r="H86" s="180" t="s">
        <v>110</v>
      </c>
      <c r="I86" s="181" t="s">
        <v>111</v>
      </c>
      <c r="J86" s="180" t="s">
        <v>101</v>
      </c>
      <c r="K86" s="182" t="s">
        <v>112</v>
      </c>
      <c r="L86" s="183"/>
      <c r="M86" s="87" t="s">
        <v>39</v>
      </c>
      <c r="N86" s="88" t="s">
        <v>52</v>
      </c>
      <c r="O86" s="88" t="s">
        <v>113</v>
      </c>
      <c r="P86" s="88" t="s">
        <v>114</v>
      </c>
      <c r="Q86" s="88" t="s">
        <v>115</v>
      </c>
      <c r="R86" s="88" t="s">
        <v>116</v>
      </c>
      <c r="S86" s="88" t="s">
        <v>117</v>
      </c>
      <c r="T86" s="89" t="s">
        <v>118</v>
      </c>
    </row>
    <row r="87" s="1" customFormat="1" ht="22.8" customHeight="1">
      <c r="B87" s="38"/>
      <c r="C87" s="94" t="s">
        <v>119</v>
      </c>
      <c r="D87" s="39"/>
      <c r="E87" s="39"/>
      <c r="F87" s="39"/>
      <c r="G87" s="39"/>
      <c r="H87" s="39"/>
      <c r="I87" s="128"/>
      <c r="J87" s="184">
        <f>BK87</f>
        <v>0</v>
      </c>
      <c r="K87" s="39"/>
      <c r="L87" s="43"/>
      <c r="M87" s="90"/>
      <c r="N87" s="91"/>
      <c r="O87" s="91"/>
      <c r="P87" s="185">
        <f>P88+P92+P109</f>
        <v>0</v>
      </c>
      <c r="Q87" s="91"/>
      <c r="R87" s="185">
        <f>R88+R92+R109</f>
        <v>0.77760999999999991</v>
      </c>
      <c r="S87" s="91"/>
      <c r="T87" s="186">
        <f>T88+T92+T109</f>
        <v>1.82144</v>
      </c>
      <c r="AT87" s="16" t="s">
        <v>81</v>
      </c>
      <c r="AU87" s="16" t="s">
        <v>102</v>
      </c>
      <c r="BK87" s="187">
        <f>BK88+BK92+BK109</f>
        <v>0</v>
      </c>
    </row>
    <row r="88" s="10" customFormat="1" ht="25.92" customHeight="1">
      <c r="B88" s="188"/>
      <c r="C88" s="189"/>
      <c r="D88" s="190" t="s">
        <v>81</v>
      </c>
      <c r="E88" s="191" t="s">
        <v>209</v>
      </c>
      <c r="F88" s="191" t="s">
        <v>213</v>
      </c>
      <c r="G88" s="189"/>
      <c r="H88" s="189"/>
      <c r="I88" s="192"/>
      <c r="J88" s="193">
        <f>BK88</f>
        <v>0</v>
      </c>
      <c r="K88" s="189"/>
      <c r="L88" s="194"/>
      <c r="M88" s="195"/>
      <c r="N88" s="196"/>
      <c r="O88" s="196"/>
      <c r="P88" s="197">
        <f>SUM(P89:P91)</f>
        <v>0</v>
      </c>
      <c r="Q88" s="196"/>
      <c r="R88" s="197">
        <f>SUM(R89:R91)</f>
        <v>0</v>
      </c>
      <c r="S88" s="196"/>
      <c r="T88" s="198">
        <f>SUM(T89:T91)</f>
        <v>0.999</v>
      </c>
      <c r="AR88" s="199" t="s">
        <v>21</v>
      </c>
      <c r="AT88" s="200" t="s">
        <v>81</v>
      </c>
      <c r="AU88" s="200" t="s">
        <v>82</v>
      </c>
      <c r="AY88" s="199" t="s">
        <v>123</v>
      </c>
      <c r="BK88" s="201">
        <f>SUM(BK89:BK91)</f>
        <v>0</v>
      </c>
    </row>
    <row r="89" s="1" customFormat="1" ht="16.5" customHeight="1">
      <c r="B89" s="38"/>
      <c r="C89" s="204" t="s">
        <v>21</v>
      </c>
      <c r="D89" s="204" t="s">
        <v>127</v>
      </c>
      <c r="E89" s="205" t="s">
        <v>472</v>
      </c>
      <c r="F89" s="206" t="s">
        <v>473</v>
      </c>
      <c r="G89" s="207" t="s">
        <v>264</v>
      </c>
      <c r="H89" s="208">
        <v>5</v>
      </c>
      <c r="I89" s="209"/>
      <c r="J89" s="210">
        <f>ROUND(I89*H89,2)</f>
        <v>0</v>
      </c>
      <c r="K89" s="206" t="s">
        <v>167</v>
      </c>
      <c r="L89" s="43"/>
      <c r="M89" s="211" t="s">
        <v>39</v>
      </c>
      <c r="N89" s="212" t="s">
        <v>53</v>
      </c>
      <c r="O89" s="79"/>
      <c r="P89" s="213">
        <f>O89*H89</f>
        <v>0</v>
      </c>
      <c r="Q89" s="213">
        <v>0</v>
      </c>
      <c r="R89" s="213">
        <f>Q89*H89</f>
        <v>0</v>
      </c>
      <c r="S89" s="213">
        <v>0.0089999999999999993</v>
      </c>
      <c r="T89" s="214">
        <f>S89*H89</f>
        <v>0.044999999999999998</v>
      </c>
      <c r="AR89" s="16" t="s">
        <v>162</v>
      </c>
      <c r="AT89" s="16" t="s">
        <v>127</v>
      </c>
      <c r="AU89" s="16" t="s">
        <v>21</v>
      </c>
      <c r="AY89" s="16" t="s">
        <v>123</v>
      </c>
      <c r="BE89" s="215">
        <f>IF(N89="základní",J89,0)</f>
        <v>0</v>
      </c>
      <c r="BF89" s="215">
        <f>IF(N89="snížená",J89,0)</f>
        <v>0</v>
      </c>
      <c r="BG89" s="215">
        <f>IF(N89="zákl. přenesená",J89,0)</f>
        <v>0</v>
      </c>
      <c r="BH89" s="215">
        <f>IF(N89="sníž. přenesená",J89,0)</f>
        <v>0</v>
      </c>
      <c r="BI89" s="215">
        <f>IF(N89="nulová",J89,0)</f>
        <v>0</v>
      </c>
      <c r="BJ89" s="16" t="s">
        <v>21</v>
      </c>
      <c r="BK89" s="215">
        <f>ROUND(I89*H89,2)</f>
        <v>0</v>
      </c>
      <c r="BL89" s="16" t="s">
        <v>162</v>
      </c>
      <c r="BM89" s="16" t="s">
        <v>474</v>
      </c>
    </row>
    <row r="90" s="1" customFormat="1" ht="16.5" customHeight="1">
      <c r="B90" s="38"/>
      <c r="C90" s="204" t="s">
        <v>91</v>
      </c>
      <c r="D90" s="204" t="s">
        <v>127</v>
      </c>
      <c r="E90" s="205" t="s">
        <v>475</v>
      </c>
      <c r="F90" s="206" t="s">
        <v>476</v>
      </c>
      <c r="G90" s="207" t="s">
        <v>264</v>
      </c>
      <c r="H90" s="208">
        <v>46</v>
      </c>
      <c r="I90" s="209"/>
      <c r="J90" s="210">
        <f>ROUND(I90*H90,2)</f>
        <v>0</v>
      </c>
      <c r="K90" s="206" t="s">
        <v>167</v>
      </c>
      <c r="L90" s="43"/>
      <c r="M90" s="211" t="s">
        <v>39</v>
      </c>
      <c r="N90" s="212" t="s">
        <v>53</v>
      </c>
      <c r="O90" s="79"/>
      <c r="P90" s="213">
        <f>O90*H90</f>
        <v>0</v>
      </c>
      <c r="Q90" s="213">
        <v>0</v>
      </c>
      <c r="R90" s="213">
        <f>Q90*H90</f>
        <v>0</v>
      </c>
      <c r="S90" s="213">
        <v>0.019</v>
      </c>
      <c r="T90" s="214">
        <f>S90*H90</f>
        <v>0.874</v>
      </c>
      <c r="AR90" s="16" t="s">
        <v>162</v>
      </c>
      <c r="AT90" s="16" t="s">
        <v>127</v>
      </c>
      <c r="AU90" s="16" t="s">
        <v>21</v>
      </c>
      <c r="AY90" s="16" t="s">
        <v>123</v>
      </c>
      <c r="BE90" s="215">
        <f>IF(N90="základní",J90,0)</f>
        <v>0</v>
      </c>
      <c r="BF90" s="215">
        <f>IF(N90="snížená",J90,0)</f>
        <v>0</v>
      </c>
      <c r="BG90" s="215">
        <f>IF(N90="zákl. přenesená",J90,0)</f>
        <v>0</v>
      </c>
      <c r="BH90" s="215">
        <f>IF(N90="sníž. přenesená",J90,0)</f>
        <v>0</v>
      </c>
      <c r="BI90" s="215">
        <f>IF(N90="nulová",J90,0)</f>
        <v>0</v>
      </c>
      <c r="BJ90" s="16" t="s">
        <v>21</v>
      </c>
      <c r="BK90" s="215">
        <f>ROUND(I90*H90,2)</f>
        <v>0</v>
      </c>
      <c r="BL90" s="16" t="s">
        <v>162</v>
      </c>
      <c r="BM90" s="16" t="s">
        <v>477</v>
      </c>
    </row>
    <row r="91" s="1" customFormat="1" ht="16.5" customHeight="1">
      <c r="B91" s="38"/>
      <c r="C91" s="204" t="s">
        <v>126</v>
      </c>
      <c r="D91" s="204" t="s">
        <v>127</v>
      </c>
      <c r="E91" s="205" t="s">
        <v>478</v>
      </c>
      <c r="F91" s="206" t="s">
        <v>479</v>
      </c>
      <c r="G91" s="207" t="s">
        <v>264</v>
      </c>
      <c r="H91" s="208">
        <v>2</v>
      </c>
      <c r="I91" s="209"/>
      <c r="J91" s="210">
        <f>ROUND(I91*H91,2)</f>
        <v>0</v>
      </c>
      <c r="K91" s="206" t="s">
        <v>167</v>
      </c>
      <c r="L91" s="43"/>
      <c r="M91" s="211" t="s">
        <v>39</v>
      </c>
      <c r="N91" s="212" t="s">
        <v>53</v>
      </c>
      <c r="O91" s="79"/>
      <c r="P91" s="213">
        <f>O91*H91</f>
        <v>0</v>
      </c>
      <c r="Q91" s="213">
        <v>0</v>
      </c>
      <c r="R91" s="213">
        <f>Q91*H91</f>
        <v>0</v>
      </c>
      <c r="S91" s="213">
        <v>0.040000000000000001</v>
      </c>
      <c r="T91" s="214">
        <f>S91*H91</f>
        <v>0.080000000000000002</v>
      </c>
      <c r="AR91" s="16" t="s">
        <v>162</v>
      </c>
      <c r="AT91" s="16" t="s">
        <v>127</v>
      </c>
      <c r="AU91" s="16" t="s">
        <v>21</v>
      </c>
      <c r="AY91" s="16" t="s">
        <v>123</v>
      </c>
      <c r="BE91" s="215">
        <f>IF(N91="základní",J91,0)</f>
        <v>0</v>
      </c>
      <c r="BF91" s="215">
        <f>IF(N91="snížená",J91,0)</f>
        <v>0</v>
      </c>
      <c r="BG91" s="215">
        <f>IF(N91="zákl. přenesená",J91,0)</f>
        <v>0</v>
      </c>
      <c r="BH91" s="215">
        <f>IF(N91="sníž. přenesená",J91,0)</f>
        <v>0</v>
      </c>
      <c r="BI91" s="215">
        <f>IF(N91="nulová",J91,0)</f>
        <v>0</v>
      </c>
      <c r="BJ91" s="16" t="s">
        <v>21</v>
      </c>
      <c r="BK91" s="215">
        <f>ROUND(I91*H91,2)</f>
        <v>0</v>
      </c>
      <c r="BL91" s="16" t="s">
        <v>162</v>
      </c>
      <c r="BM91" s="16" t="s">
        <v>480</v>
      </c>
    </row>
    <row r="92" s="10" customFormat="1" ht="25.92" customHeight="1">
      <c r="B92" s="188"/>
      <c r="C92" s="189"/>
      <c r="D92" s="190" t="s">
        <v>81</v>
      </c>
      <c r="E92" s="191" t="s">
        <v>160</v>
      </c>
      <c r="F92" s="191" t="s">
        <v>161</v>
      </c>
      <c r="G92" s="189"/>
      <c r="H92" s="189"/>
      <c r="I92" s="192"/>
      <c r="J92" s="193">
        <f>BK92</f>
        <v>0</v>
      </c>
      <c r="K92" s="189"/>
      <c r="L92" s="194"/>
      <c r="M92" s="195"/>
      <c r="N92" s="196"/>
      <c r="O92" s="196"/>
      <c r="P92" s="197">
        <f>P93+P99</f>
        <v>0</v>
      </c>
      <c r="Q92" s="196"/>
      <c r="R92" s="197">
        <f>R93+R99</f>
        <v>0.30199999999999999</v>
      </c>
      <c r="S92" s="196"/>
      <c r="T92" s="198">
        <f>T93+T99</f>
        <v>0</v>
      </c>
      <c r="AR92" s="199" t="s">
        <v>21</v>
      </c>
      <c r="AT92" s="200" t="s">
        <v>81</v>
      </c>
      <c r="AU92" s="200" t="s">
        <v>82</v>
      </c>
      <c r="AY92" s="199" t="s">
        <v>123</v>
      </c>
      <c r="BK92" s="201">
        <f>BK93+BK99</f>
        <v>0</v>
      </c>
    </row>
    <row r="93" s="10" customFormat="1" ht="22.8" customHeight="1">
      <c r="B93" s="188"/>
      <c r="C93" s="189"/>
      <c r="D93" s="190" t="s">
        <v>81</v>
      </c>
      <c r="E93" s="202" t="s">
        <v>171</v>
      </c>
      <c r="F93" s="202" t="s">
        <v>172</v>
      </c>
      <c r="G93" s="189"/>
      <c r="H93" s="189"/>
      <c r="I93" s="192"/>
      <c r="J93" s="203">
        <f>BK93</f>
        <v>0</v>
      </c>
      <c r="K93" s="189"/>
      <c r="L93" s="194"/>
      <c r="M93" s="195"/>
      <c r="N93" s="196"/>
      <c r="O93" s="196"/>
      <c r="P93" s="197">
        <f>SUM(P94:P98)</f>
        <v>0</v>
      </c>
      <c r="Q93" s="196"/>
      <c r="R93" s="197">
        <f>SUM(R94:R98)</f>
        <v>0.30199999999999999</v>
      </c>
      <c r="S93" s="196"/>
      <c r="T93" s="198">
        <f>SUM(T94:T98)</f>
        <v>0</v>
      </c>
      <c r="AR93" s="199" t="s">
        <v>21</v>
      </c>
      <c r="AT93" s="200" t="s">
        <v>81</v>
      </c>
      <c r="AU93" s="200" t="s">
        <v>21</v>
      </c>
      <c r="AY93" s="199" t="s">
        <v>123</v>
      </c>
      <c r="BK93" s="201">
        <f>SUM(BK94:BK98)</f>
        <v>0</v>
      </c>
    </row>
    <row r="94" s="1" customFormat="1" ht="16.5" customHeight="1">
      <c r="B94" s="38"/>
      <c r="C94" s="204" t="s">
        <v>162</v>
      </c>
      <c r="D94" s="204" t="s">
        <v>127</v>
      </c>
      <c r="E94" s="205" t="s">
        <v>481</v>
      </c>
      <c r="F94" s="206" t="s">
        <v>482</v>
      </c>
      <c r="G94" s="207" t="s">
        <v>175</v>
      </c>
      <c r="H94" s="208">
        <v>7.5499999999999998</v>
      </c>
      <c r="I94" s="209"/>
      <c r="J94" s="210">
        <f>ROUND(I94*H94,2)</f>
        <v>0</v>
      </c>
      <c r="K94" s="206" t="s">
        <v>167</v>
      </c>
      <c r="L94" s="43"/>
      <c r="M94" s="211" t="s">
        <v>39</v>
      </c>
      <c r="N94" s="212" t="s">
        <v>53</v>
      </c>
      <c r="O94" s="79"/>
      <c r="P94" s="213">
        <f>O94*H94</f>
        <v>0</v>
      </c>
      <c r="Q94" s="213">
        <v>0.040000000000000001</v>
      </c>
      <c r="R94" s="213">
        <f>Q94*H94</f>
        <v>0.30199999999999999</v>
      </c>
      <c r="S94" s="213">
        <v>0</v>
      </c>
      <c r="T94" s="214">
        <f>S94*H94</f>
        <v>0</v>
      </c>
      <c r="AR94" s="16" t="s">
        <v>162</v>
      </c>
      <c r="AT94" s="16" t="s">
        <v>127</v>
      </c>
      <c r="AU94" s="16" t="s">
        <v>91</v>
      </c>
      <c r="AY94" s="16" t="s">
        <v>123</v>
      </c>
      <c r="BE94" s="215">
        <f>IF(N94="základní",J94,0)</f>
        <v>0</v>
      </c>
      <c r="BF94" s="215">
        <f>IF(N94="snížená",J94,0)</f>
        <v>0</v>
      </c>
      <c r="BG94" s="215">
        <f>IF(N94="zákl. přenesená",J94,0)</f>
        <v>0</v>
      </c>
      <c r="BH94" s="215">
        <f>IF(N94="sníž. přenesená",J94,0)</f>
        <v>0</v>
      </c>
      <c r="BI94" s="215">
        <f>IF(N94="nulová",J94,0)</f>
        <v>0</v>
      </c>
      <c r="BJ94" s="16" t="s">
        <v>21</v>
      </c>
      <c r="BK94" s="215">
        <f>ROUND(I94*H94,2)</f>
        <v>0</v>
      </c>
      <c r="BL94" s="16" t="s">
        <v>162</v>
      </c>
      <c r="BM94" s="16" t="s">
        <v>483</v>
      </c>
    </row>
    <row r="95" s="1" customFormat="1">
      <c r="B95" s="38"/>
      <c r="C95" s="39"/>
      <c r="D95" s="225" t="s">
        <v>177</v>
      </c>
      <c r="E95" s="39"/>
      <c r="F95" s="235" t="s">
        <v>484</v>
      </c>
      <c r="G95" s="39"/>
      <c r="H95" s="39"/>
      <c r="I95" s="128"/>
      <c r="J95" s="39"/>
      <c r="K95" s="39"/>
      <c r="L95" s="43"/>
      <c r="M95" s="236"/>
      <c r="N95" s="79"/>
      <c r="O95" s="79"/>
      <c r="P95" s="79"/>
      <c r="Q95" s="79"/>
      <c r="R95" s="79"/>
      <c r="S95" s="79"/>
      <c r="T95" s="80"/>
      <c r="AT95" s="16" t="s">
        <v>177</v>
      </c>
      <c r="AU95" s="16" t="s">
        <v>91</v>
      </c>
    </row>
    <row r="96" s="11" customFormat="1">
      <c r="B96" s="223"/>
      <c r="C96" s="224"/>
      <c r="D96" s="225" t="s">
        <v>169</v>
      </c>
      <c r="E96" s="226" t="s">
        <v>39</v>
      </c>
      <c r="F96" s="227" t="s">
        <v>485</v>
      </c>
      <c r="G96" s="224"/>
      <c r="H96" s="228">
        <v>7.2000000000000002</v>
      </c>
      <c r="I96" s="229"/>
      <c r="J96" s="224"/>
      <c r="K96" s="224"/>
      <c r="L96" s="230"/>
      <c r="M96" s="231"/>
      <c r="N96" s="232"/>
      <c r="O96" s="232"/>
      <c r="P96" s="232"/>
      <c r="Q96" s="232"/>
      <c r="R96" s="232"/>
      <c r="S96" s="232"/>
      <c r="T96" s="233"/>
      <c r="AT96" s="234" t="s">
        <v>169</v>
      </c>
      <c r="AU96" s="234" t="s">
        <v>91</v>
      </c>
      <c r="AV96" s="11" t="s">
        <v>91</v>
      </c>
      <c r="AW96" s="11" t="s">
        <v>41</v>
      </c>
      <c r="AX96" s="11" t="s">
        <v>82</v>
      </c>
      <c r="AY96" s="234" t="s">
        <v>123</v>
      </c>
    </row>
    <row r="97" s="11" customFormat="1">
      <c r="B97" s="223"/>
      <c r="C97" s="224"/>
      <c r="D97" s="225" t="s">
        <v>169</v>
      </c>
      <c r="E97" s="226" t="s">
        <v>39</v>
      </c>
      <c r="F97" s="227" t="s">
        <v>486</v>
      </c>
      <c r="G97" s="224"/>
      <c r="H97" s="228">
        <v>0.34999999999999998</v>
      </c>
      <c r="I97" s="229"/>
      <c r="J97" s="224"/>
      <c r="K97" s="224"/>
      <c r="L97" s="230"/>
      <c r="M97" s="231"/>
      <c r="N97" s="232"/>
      <c r="O97" s="232"/>
      <c r="P97" s="232"/>
      <c r="Q97" s="232"/>
      <c r="R97" s="232"/>
      <c r="S97" s="232"/>
      <c r="T97" s="233"/>
      <c r="AT97" s="234" t="s">
        <v>169</v>
      </c>
      <c r="AU97" s="234" t="s">
        <v>91</v>
      </c>
      <c r="AV97" s="11" t="s">
        <v>91</v>
      </c>
      <c r="AW97" s="11" t="s">
        <v>41</v>
      </c>
      <c r="AX97" s="11" t="s">
        <v>82</v>
      </c>
      <c r="AY97" s="234" t="s">
        <v>123</v>
      </c>
    </row>
    <row r="98" s="12" customFormat="1">
      <c r="B98" s="237"/>
      <c r="C98" s="238"/>
      <c r="D98" s="225" t="s">
        <v>169</v>
      </c>
      <c r="E98" s="239" t="s">
        <v>39</v>
      </c>
      <c r="F98" s="240" t="s">
        <v>185</v>
      </c>
      <c r="G98" s="238"/>
      <c r="H98" s="241">
        <v>7.5499999999999998</v>
      </c>
      <c r="I98" s="242"/>
      <c r="J98" s="238"/>
      <c r="K98" s="238"/>
      <c r="L98" s="243"/>
      <c r="M98" s="244"/>
      <c r="N98" s="245"/>
      <c r="O98" s="245"/>
      <c r="P98" s="245"/>
      <c r="Q98" s="245"/>
      <c r="R98" s="245"/>
      <c r="S98" s="245"/>
      <c r="T98" s="246"/>
      <c r="AT98" s="247" t="s">
        <v>169</v>
      </c>
      <c r="AU98" s="247" t="s">
        <v>91</v>
      </c>
      <c r="AV98" s="12" t="s">
        <v>162</v>
      </c>
      <c r="AW98" s="12" t="s">
        <v>41</v>
      </c>
      <c r="AX98" s="12" t="s">
        <v>21</v>
      </c>
      <c r="AY98" s="247" t="s">
        <v>123</v>
      </c>
    </row>
    <row r="99" s="10" customFormat="1" ht="22.8" customHeight="1">
      <c r="B99" s="188"/>
      <c r="C99" s="189"/>
      <c r="D99" s="190" t="s">
        <v>81</v>
      </c>
      <c r="E99" s="202" t="s">
        <v>228</v>
      </c>
      <c r="F99" s="202" t="s">
        <v>229</v>
      </c>
      <c r="G99" s="189"/>
      <c r="H99" s="189"/>
      <c r="I99" s="192"/>
      <c r="J99" s="203">
        <f>BK99</f>
        <v>0</v>
      </c>
      <c r="K99" s="189"/>
      <c r="L99" s="194"/>
      <c r="M99" s="195"/>
      <c r="N99" s="196"/>
      <c r="O99" s="196"/>
      <c r="P99" s="197">
        <f>SUM(P100:P108)</f>
        <v>0</v>
      </c>
      <c r="Q99" s="196"/>
      <c r="R99" s="197">
        <f>SUM(R100:R108)</f>
        <v>0</v>
      </c>
      <c r="S99" s="196"/>
      <c r="T99" s="198">
        <f>SUM(T100:T108)</f>
        <v>0</v>
      </c>
      <c r="AR99" s="199" t="s">
        <v>21</v>
      </c>
      <c r="AT99" s="200" t="s">
        <v>81</v>
      </c>
      <c r="AU99" s="200" t="s">
        <v>21</v>
      </c>
      <c r="AY99" s="199" t="s">
        <v>123</v>
      </c>
      <c r="BK99" s="201">
        <f>SUM(BK100:BK108)</f>
        <v>0</v>
      </c>
    </row>
    <row r="100" s="1" customFormat="1" ht="22.5" customHeight="1">
      <c r="B100" s="38"/>
      <c r="C100" s="204" t="s">
        <v>122</v>
      </c>
      <c r="D100" s="204" t="s">
        <v>127</v>
      </c>
      <c r="E100" s="205" t="s">
        <v>487</v>
      </c>
      <c r="F100" s="206" t="s">
        <v>488</v>
      </c>
      <c r="G100" s="207" t="s">
        <v>233</v>
      </c>
      <c r="H100" s="208">
        <v>1.8100000000000001</v>
      </c>
      <c r="I100" s="209"/>
      <c r="J100" s="210">
        <f>ROUND(I100*H100,2)</f>
        <v>0</v>
      </c>
      <c r="K100" s="206" t="s">
        <v>167</v>
      </c>
      <c r="L100" s="43"/>
      <c r="M100" s="211" t="s">
        <v>39</v>
      </c>
      <c r="N100" s="212" t="s">
        <v>53</v>
      </c>
      <c r="O100" s="79"/>
      <c r="P100" s="213">
        <f>O100*H100</f>
        <v>0</v>
      </c>
      <c r="Q100" s="213">
        <v>0</v>
      </c>
      <c r="R100" s="213">
        <f>Q100*H100</f>
        <v>0</v>
      </c>
      <c r="S100" s="213">
        <v>0</v>
      </c>
      <c r="T100" s="214">
        <f>S100*H100</f>
        <v>0</v>
      </c>
      <c r="AR100" s="16" t="s">
        <v>162</v>
      </c>
      <c r="AT100" s="16" t="s">
        <v>127</v>
      </c>
      <c r="AU100" s="16" t="s">
        <v>91</v>
      </c>
      <c r="AY100" s="16" t="s">
        <v>123</v>
      </c>
      <c r="BE100" s="215">
        <f>IF(N100="základní",J100,0)</f>
        <v>0</v>
      </c>
      <c r="BF100" s="215">
        <f>IF(N100="snížená",J100,0)</f>
        <v>0</v>
      </c>
      <c r="BG100" s="215">
        <f>IF(N100="zákl. přenesená",J100,0)</f>
        <v>0</v>
      </c>
      <c r="BH100" s="215">
        <f>IF(N100="sníž. přenesená",J100,0)</f>
        <v>0</v>
      </c>
      <c r="BI100" s="215">
        <f>IF(N100="nulová",J100,0)</f>
        <v>0</v>
      </c>
      <c r="BJ100" s="16" t="s">
        <v>21</v>
      </c>
      <c r="BK100" s="215">
        <f>ROUND(I100*H100,2)</f>
        <v>0</v>
      </c>
      <c r="BL100" s="16" t="s">
        <v>162</v>
      </c>
      <c r="BM100" s="16" t="s">
        <v>489</v>
      </c>
    </row>
    <row r="101" s="1" customFormat="1">
      <c r="B101" s="38"/>
      <c r="C101" s="39"/>
      <c r="D101" s="225" t="s">
        <v>177</v>
      </c>
      <c r="E101" s="39"/>
      <c r="F101" s="235" t="s">
        <v>235</v>
      </c>
      <c r="G101" s="39"/>
      <c r="H101" s="39"/>
      <c r="I101" s="128"/>
      <c r="J101" s="39"/>
      <c r="K101" s="39"/>
      <c r="L101" s="43"/>
      <c r="M101" s="236"/>
      <c r="N101" s="79"/>
      <c r="O101" s="79"/>
      <c r="P101" s="79"/>
      <c r="Q101" s="79"/>
      <c r="R101" s="79"/>
      <c r="S101" s="79"/>
      <c r="T101" s="80"/>
      <c r="AT101" s="16" t="s">
        <v>177</v>
      </c>
      <c r="AU101" s="16" t="s">
        <v>91</v>
      </c>
    </row>
    <row r="102" s="1" customFormat="1" ht="16.5" customHeight="1">
      <c r="B102" s="38"/>
      <c r="C102" s="204" t="s">
        <v>171</v>
      </c>
      <c r="D102" s="204" t="s">
        <v>127</v>
      </c>
      <c r="E102" s="205" t="s">
        <v>237</v>
      </c>
      <c r="F102" s="206" t="s">
        <v>238</v>
      </c>
      <c r="G102" s="207" t="s">
        <v>233</v>
      </c>
      <c r="H102" s="208">
        <v>1.8100000000000001</v>
      </c>
      <c r="I102" s="209"/>
      <c r="J102" s="210">
        <f>ROUND(I102*H102,2)</f>
        <v>0</v>
      </c>
      <c r="K102" s="206" t="s">
        <v>167</v>
      </c>
      <c r="L102" s="43"/>
      <c r="M102" s="211" t="s">
        <v>39</v>
      </c>
      <c r="N102" s="212" t="s">
        <v>53</v>
      </c>
      <c r="O102" s="79"/>
      <c r="P102" s="213">
        <f>O102*H102</f>
        <v>0</v>
      </c>
      <c r="Q102" s="213">
        <v>0</v>
      </c>
      <c r="R102" s="213">
        <f>Q102*H102</f>
        <v>0</v>
      </c>
      <c r="S102" s="213">
        <v>0</v>
      </c>
      <c r="T102" s="214">
        <f>S102*H102</f>
        <v>0</v>
      </c>
      <c r="AR102" s="16" t="s">
        <v>162</v>
      </c>
      <c r="AT102" s="16" t="s">
        <v>127</v>
      </c>
      <c r="AU102" s="16" t="s">
        <v>91</v>
      </c>
      <c r="AY102" s="16" t="s">
        <v>123</v>
      </c>
      <c r="BE102" s="215">
        <f>IF(N102="základní",J102,0)</f>
        <v>0</v>
      </c>
      <c r="BF102" s="215">
        <f>IF(N102="snížená",J102,0)</f>
        <v>0</v>
      </c>
      <c r="BG102" s="215">
        <f>IF(N102="zákl. přenesená",J102,0)</f>
        <v>0</v>
      </c>
      <c r="BH102" s="215">
        <f>IF(N102="sníž. přenesená",J102,0)</f>
        <v>0</v>
      </c>
      <c r="BI102" s="215">
        <f>IF(N102="nulová",J102,0)</f>
        <v>0</v>
      </c>
      <c r="BJ102" s="16" t="s">
        <v>21</v>
      </c>
      <c r="BK102" s="215">
        <f>ROUND(I102*H102,2)</f>
        <v>0</v>
      </c>
      <c r="BL102" s="16" t="s">
        <v>162</v>
      </c>
      <c r="BM102" s="16" t="s">
        <v>490</v>
      </c>
    </row>
    <row r="103" s="1" customFormat="1">
      <c r="B103" s="38"/>
      <c r="C103" s="39"/>
      <c r="D103" s="225" t="s">
        <v>177</v>
      </c>
      <c r="E103" s="39"/>
      <c r="F103" s="235" t="s">
        <v>240</v>
      </c>
      <c r="G103" s="39"/>
      <c r="H103" s="39"/>
      <c r="I103" s="128"/>
      <c r="J103" s="39"/>
      <c r="K103" s="39"/>
      <c r="L103" s="43"/>
      <c r="M103" s="236"/>
      <c r="N103" s="79"/>
      <c r="O103" s="79"/>
      <c r="P103" s="79"/>
      <c r="Q103" s="79"/>
      <c r="R103" s="79"/>
      <c r="S103" s="79"/>
      <c r="T103" s="80"/>
      <c r="AT103" s="16" t="s">
        <v>177</v>
      </c>
      <c r="AU103" s="16" t="s">
        <v>91</v>
      </c>
    </row>
    <row r="104" s="1" customFormat="1" ht="22.5" customHeight="1">
      <c r="B104" s="38"/>
      <c r="C104" s="204" t="s">
        <v>198</v>
      </c>
      <c r="D104" s="204" t="s">
        <v>127</v>
      </c>
      <c r="E104" s="205" t="s">
        <v>241</v>
      </c>
      <c r="F104" s="206" t="s">
        <v>242</v>
      </c>
      <c r="G104" s="207" t="s">
        <v>233</v>
      </c>
      <c r="H104" s="208">
        <v>34.598999999999997</v>
      </c>
      <c r="I104" s="209"/>
      <c r="J104" s="210">
        <f>ROUND(I104*H104,2)</f>
        <v>0</v>
      </c>
      <c r="K104" s="206" t="s">
        <v>167</v>
      </c>
      <c r="L104" s="43"/>
      <c r="M104" s="211" t="s">
        <v>39</v>
      </c>
      <c r="N104" s="212" t="s">
        <v>53</v>
      </c>
      <c r="O104" s="79"/>
      <c r="P104" s="213">
        <f>O104*H104</f>
        <v>0</v>
      </c>
      <c r="Q104" s="213">
        <v>0</v>
      </c>
      <c r="R104" s="213">
        <f>Q104*H104</f>
        <v>0</v>
      </c>
      <c r="S104" s="213">
        <v>0</v>
      </c>
      <c r="T104" s="214">
        <f>S104*H104</f>
        <v>0</v>
      </c>
      <c r="AR104" s="16" t="s">
        <v>162</v>
      </c>
      <c r="AT104" s="16" t="s">
        <v>127</v>
      </c>
      <c r="AU104" s="16" t="s">
        <v>91</v>
      </c>
      <c r="AY104" s="16" t="s">
        <v>123</v>
      </c>
      <c r="BE104" s="215">
        <f>IF(N104="základní",J104,0)</f>
        <v>0</v>
      </c>
      <c r="BF104" s="215">
        <f>IF(N104="snížená",J104,0)</f>
        <v>0</v>
      </c>
      <c r="BG104" s="215">
        <f>IF(N104="zákl. přenesená",J104,0)</f>
        <v>0</v>
      </c>
      <c r="BH104" s="215">
        <f>IF(N104="sníž. přenesená",J104,0)</f>
        <v>0</v>
      </c>
      <c r="BI104" s="215">
        <f>IF(N104="nulová",J104,0)</f>
        <v>0</v>
      </c>
      <c r="BJ104" s="16" t="s">
        <v>21</v>
      </c>
      <c r="BK104" s="215">
        <f>ROUND(I104*H104,2)</f>
        <v>0</v>
      </c>
      <c r="BL104" s="16" t="s">
        <v>162</v>
      </c>
      <c r="BM104" s="16" t="s">
        <v>491</v>
      </c>
    </row>
    <row r="105" s="1" customFormat="1">
      <c r="B105" s="38"/>
      <c r="C105" s="39"/>
      <c r="D105" s="225" t="s">
        <v>177</v>
      </c>
      <c r="E105" s="39"/>
      <c r="F105" s="235" t="s">
        <v>240</v>
      </c>
      <c r="G105" s="39"/>
      <c r="H105" s="39"/>
      <c r="I105" s="128"/>
      <c r="J105" s="39"/>
      <c r="K105" s="39"/>
      <c r="L105" s="43"/>
      <c r="M105" s="236"/>
      <c r="N105" s="79"/>
      <c r="O105" s="79"/>
      <c r="P105" s="79"/>
      <c r="Q105" s="79"/>
      <c r="R105" s="79"/>
      <c r="S105" s="79"/>
      <c r="T105" s="80"/>
      <c r="AT105" s="16" t="s">
        <v>177</v>
      </c>
      <c r="AU105" s="16" t="s">
        <v>91</v>
      </c>
    </row>
    <row r="106" s="11" customFormat="1">
      <c r="B106" s="223"/>
      <c r="C106" s="224"/>
      <c r="D106" s="225" t="s">
        <v>169</v>
      </c>
      <c r="E106" s="224"/>
      <c r="F106" s="227" t="s">
        <v>492</v>
      </c>
      <c r="G106" s="224"/>
      <c r="H106" s="228">
        <v>34.598999999999997</v>
      </c>
      <c r="I106" s="229"/>
      <c r="J106" s="224"/>
      <c r="K106" s="224"/>
      <c r="L106" s="230"/>
      <c r="M106" s="231"/>
      <c r="N106" s="232"/>
      <c r="O106" s="232"/>
      <c r="P106" s="232"/>
      <c r="Q106" s="232"/>
      <c r="R106" s="232"/>
      <c r="S106" s="232"/>
      <c r="T106" s="233"/>
      <c r="AT106" s="234" t="s">
        <v>169</v>
      </c>
      <c r="AU106" s="234" t="s">
        <v>91</v>
      </c>
      <c r="AV106" s="11" t="s">
        <v>91</v>
      </c>
      <c r="AW106" s="11" t="s">
        <v>4</v>
      </c>
      <c r="AX106" s="11" t="s">
        <v>21</v>
      </c>
      <c r="AY106" s="234" t="s">
        <v>123</v>
      </c>
    </row>
    <row r="107" s="1" customFormat="1" ht="16.5" customHeight="1">
      <c r="B107" s="38"/>
      <c r="C107" s="204" t="s">
        <v>204</v>
      </c>
      <c r="D107" s="204" t="s">
        <v>127</v>
      </c>
      <c r="E107" s="205" t="s">
        <v>246</v>
      </c>
      <c r="F107" s="206" t="s">
        <v>247</v>
      </c>
      <c r="G107" s="207" t="s">
        <v>233</v>
      </c>
      <c r="H107" s="208">
        <v>1.821</v>
      </c>
      <c r="I107" s="209"/>
      <c r="J107" s="210">
        <f>ROUND(I107*H107,2)</f>
        <v>0</v>
      </c>
      <c r="K107" s="206" t="s">
        <v>167</v>
      </c>
      <c r="L107" s="43"/>
      <c r="M107" s="211" t="s">
        <v>39</v>
      </c>
      <c r="N107" s="212" t="s">
        <v>53</v>
      </c>
      <c r="O107" s="79"/>
      <c r="P107" s="213">
        <f>O107*H107</f>
        <v>0</v>
      </c>
      <c r="Q107" s="213">
        <v>0</v>
      </c>
      <c r="R107" s="213">
        <f>Q107*H107</f>
        <v>0</v>
      </c>
      <c r="S107" s="213">
        <v>0</v>
      </c>
      <c r="T107" s="214">
        <f>S107*H107</f>
        <v>0</v>
      </c>
      <c r="AR107" s="16" t="s">
        <v>162</v>
      </c>
      <c r="AT107" s="16" t="s">
        <v>127</v>
      </c>
      <c r="AU107" s="16" t="s">
        <v>91</v>
      </c>
      <c r="AY107" s="16" t="s">
        <v>123</v>
      </c>
      <c r="BE107" s="215">
        <f>IF(N107="základní",J107,0)</f>
        <v>0</v>
      </c>
      <c r="BF107" s="215">
        <f>IF(N107="snížená",J107,0)</f>
        <v>0</v>
      </c>
      <c r="BG107" s="215">
        <f>IF(N107="zákl. přenesená",J107,0)</f>
        <v>0</v>
      </c>
      <c r="BH107" s="215">
        <f>IF(N107="sníž. přenesená",J107,0)</f>
        <v>0</v>
      </c>
      <c r="BI107" s="215">
        <f>IF(N107="nulová",J107,0)</f>
        <v>0</v>
      </c>
      <c r="BJ107" s="16" t="s">
        <v>21</v>
      </c>
      <c r="BK107" s="215">
        <f>ROUND(I107*H107,2)</f>
        <v>0</v>
      </c>
      <c r="BL107" s="16" t="s">
        <v>162</v>
      </c>
      <c r="BM107" s="16" t="s">
        <v>493</v>
      </c>
    </row>
    <row r="108" s="1" customFormat="1">
      <c r="B108" s="38"/>
      <c r="C108" s="39"/>
      <c r="D108" s="225" t="s">
        <v>177</v>
      </c>
      <c r="E108" s="39"/>
      <c r="F108" s="235" t="s">
        <v>249</v>
      </c>
      <c r="G108" s="39"/>
      <c r="H108" s="39"/>
      <c r="I108" s="128"/>
      <c r="J108" s="39"/>
      <c r="K108" s="39"/>
      <c r="L108" s="43"/>
      <c r="M108" s="236"/>
      <c r="N108" s="79"/>
      <c r="O108" s="79"/>
      <c r="P108" s="79"/>
      <c r="Q108" s="79"/>
      <c r="R108" s="79"/>
      <c r="S108" s="79"/>
      <c r="T108" s="80"/>
      <c r="AT108" s="16" t="s">
        <v>177</v>
      </c>
      <c r="AU108" s="16" t="s">
        <v>91</v>
      </c>
    </row>
    <row r="109" s="10" customFormat="1" ht="25.92" customHeight="1">
      <c r="B109" s="188"/>
      <c r="C109" s="189"/>
      <c r="D109" s="190" t="s">
        <v>81</v>
      </c>
      <c r="E109" s="191" t="s">
        <v>257</v>
      </c>
      <c r="F109" s="191" t="s">
        <v>258</v>
      </c>
      <c r="G109" s="189"/>
      <c r="H109" s="189"/>
      <c r="I109" s="192"/>
      <c r="J109" s="193">
        <f>BK109</f>
        <v>0</v>
      </c>
      <c r="K109" s="189"/>
      <c r="L109" s="194"/>
      <c r="M109" s="195"/>
      <c r="N109" s="196"/>
      <c r="O109" s="196"/>
      <c r="P109" s="197">
        <f>P110+P140+P185</f>
        <v>0</v>
      </c>
      <c r="Q109" s="196"/>
      <c r="R109" s="197">
        <f>R110+R140+R185</f>
        <v>0.47560999999999998</v>
      </c>
      <c r="S109" s="196"/>
      <c r="T109" s="198">
        <f>T110+T140+T185</f>
        <v>0.82244000000000006</v>
      </c>
      <c r="AR109" s="199" t="s">
        <v>91</v>
      </c>
      <c r="AT109" s="200" t="s">
        <v>81</v>
      </c>
      <c r="AU109" s="200" t="s">
        <v>82</v>
      </c>
      <c r="AY109" s="199" t="s">
        <v>123</v>
      </c>
      <c r="BK109" s="201">
        <f>BK110+BK140+BK185</f>
        <v>0</v>
      </c>
    </row>
    <row r="110" s="10" customFormat="1" ht="22.8" customHeight="1">
      <c r="B110" s="188"/>
      <c r="C110" s="189"/>
      <c r="D110" s="190" t="s">
        <v>81</v>
      </c>
      <c r="E110" s="202" t="s">
        <v>494</v>
      </c>
      <c r="F110" s="202" t="s">
        <v>495</v>
      </c>
      <c r="G110" s="189"/>
      <c r="H110" s="189"/>
      <c r="I110" s="192"/>
      <c r="J110" s="203">
        <f>BK110</f>
        <v>0</v>
      </c>
      <c r="K110" s="189"/>
      <c r="L110" s="194"/>
      <c r="M110" s="195"/>
      <c r="N110" s="196"/>
      <c r="O110" s="196"/>
      <c r="P110" s="197">
        <f>SUM(P111:P139)</f>
        <v>0</v>
      </c>
      <c r="Q110" s="196"/>
      <c r="R110" s="197">
        <f>SUM(R111:R139)</f>
        <v>0.047910000000000008</v>
      </c>
      <c r="S110" s="196"/>
      <c r="T110" s="198">
        <f>SUM(T111:T139)</f>
        <v>0.013860000000000001</v>
      </c>
      <c r="AR110" s="199" t="s">
        <v>91</v>
      </c>
      <c r="AT110" s="200" t="s">
        <v>81</v>
      </c>
      <c r="AU110" s="200" t="s">
        <v>21</v>
      </c>
      <c r="AY110" s="199" t="s">
        <v>123</v>
      </c>
      <c r="BK110" s="201">
        <f>SUM(BK111:BK139)</f>
        <v>0</v>
      </c>
    </row>
    <row r="111" s="1" customFormat="1" ht="16.5" customHeight="1">
      <c r="B111" s="38"/>
      <c r="C111" s="204" t="s">
        <v>209</v>
      </c>
      <c r="D111" s="204" t="s">
        <v>127</v>
      </c>
      <c r="E111" s="205" t="s">
        <v>496</v>
      </c>
      <c r="F111" s="206" t="s">
        <v>497</v>
      </c>
      <c r="G111" s="207" t="s">
        <v>201</v>
      </c>
      <c r="H111" s="208">
        <v>6</v>
      </c>
      <c r="I111" s="209"/>
      <c r="J111" s="210">
        <f>ROUND(I111*H111,2)</f>
        <v>0</v>
      </c>
      <c r="K111" s="206" t="s">
        <v>167</v>
      </c>
      <c r="L111" s="43"/>
      <c r="M111" s="211" t="s">
        <v>39</v>
      </c>
      <c r="N111" s="212" t="s">
        <v>53</v>
      </c>
      <c r="O111" s="79"/>
      <c r="P111" s="213">
        <f>O111*H111</f>
        <v>0</v>
      </c>
      <c r="Q111" s="213">
        <v>0.0020200000000000001</v>
      </c>
      <c r="R111" s="213">
        <f>Q111*H111</f>
        <v>0.012120000000000001</v>
      </c>
      <c r="S111" s="213">
        <v>0</v>
      </c>
      <c r="T111" s="214">
        <f>S111*H111</f>
        <v>0</v>
      </c>
      <c r="AR111" s="16" t="s">
        <v>245</v>
      </c>
      <c r="AT111" s="16" t="s">
        <v>127</v>
      </c>
      <c r="AU111" s="16" t="s">
        <v>91</v>
      </c>
      <c r="AY111" s="16" t="s">
        <v>123</v>
      </c>
      <c r="BE111" s="215">
        <f>IF(N111="základní",J111,0)</f>
        <v>0</v>
      </c>
      <c r="BF111" s="215">
        <f>IF(N111="snížená",J111,0)</f>
        <v>0</v>
      </c>
      <c r="BG111" s="215">
        <f>IF(N111="zákl. přenesená",J111,0)</f>
        <v>0</v>
      </c>
      <c r="BH111" s="215">
        <f>IF(N111="sníž. přenesená",J111,0)</f>
        <v>0</v>
      </c>
      <c r="BI111" s="215">
        <f>IF(N111="nulová",J111,0)</f>
        <v>0</v>
      </c>
      <c r="BJ111" s="16" t="s">
        <v>21</v>
      </c>
      <c r="BK111" s="215">
        <f>ROUND(I111*H111,2)</f>
        <v>0</v>
      </c>
      <c r="BL111" s="16" t="s">
        <v>245</v>
      </c>
      <c r="BM111" s="16" t="s">
        <v>498</v>
      </c>
    </row>
    <row r="112" s="1" customFormat="1" ht="16.5" customHeight="1">
      <c r="B112" s="38"/>
      <c r="C112" s="204" t="s">
        <v>214</v>
      </c>
      <c r="D112" s="204" t="s">
        <v>127</v>
      </c>
      <c r="E112" s="205" t="s">
        <v>499</v>
      </c>
      <c r="F112" s="206" t="s">
        <v>500</v>
      </c>
      <c r="G112" s="207" t="s">
        <v>201</v>
      </c>
      <c r="H112" s="208">
        <v>5</v>
      </c>
      <c r="I112" s="209"/>
      <c r="J112" s="210">
        <f>ROUND(I112*H112,2)</f>
        <v>0</v>
      </c>
      <c r="K112" s="206" t="s">
        <v>167</v>
      </c>
      <c r="L112" s="43"/>
      <c r="M112" s="211" t="s">
        <v>39</v>
      </c>
      <c r="N112" s="212" t="s">
        <v>53</v>
      </c>
      <c r="O112" s="79"/>
      <c r="P112" s="213">
        <f>O112*H112</f>
        <v>0</v>
      </c>
      <c r="Q112" s="213">
        <v>0</v>
      </c>
      <c r="R112" s="213">
        <f>Q112*H112</f>
        <v>0</v>
      </c>
      <c r="S112" s="213">
        <v>0</v>
      </c>
      <c r="T112" s="214">
        <f>S112*H112</f>
        <v>0</v>
      </c>
      <c r="AR112" s="16" t="s">
        <v>245</v>
      </c>
      <c r="AT112" s="16" t="s">
        <v>127</v>
      </c>
      <c r="AU112" s="16" t="s">
        <v>91</v>
      </c>
      <c r="AY112" s="16" t="s">
        <v>123</v>
      </c>
      <c r="BE112" s="215">
        <f>IF(N112="základní",J112,0)</f>
        <v>0</v>
      </c>
      <c r="BF112" s="215">
        <f>IF(N112="snížená",J112,0)</f>
        <v>0</v>
      </c>
      <c r="BG112" s="215">
        <f>IF(N112="zákl. přenesená",J112,0)</f>
        <v>0</v>
      </c>
      <c r="BH112" s="215">
        <f>IF(N112="sníž. přenesená",J112,0)</f>
        <v>0</v>
      </c>
      <c r="BI112" s="215">
        <f>IF(N112="nulová",J112,0)</f>
        <v>0</v>
      </c>
      <c r="BJ112" s="16" t="s">
        <v>21</v>
      </c>
      <c r="BK112" s="215">
        <f>ROUND(I112*H112,2)</f>
        <v>0</v>
      </c>
      <c r="BL112" s="16" t="s">
        <v>245</v>
      </c>
      <c r="BM112" s="16" t="s">
        <v>501</v>
      </c>
    </row>
    <row r="113" s="1" customFormat="1" ht="16.5" customHeight="1">
      <c r="B113" s="38"/>
      <c r="C113" s="204" t="s">
        <v>219</v>
      </c>
      <c r="D113" s="204" t="s">
        <v>127</v>
      </c>
      <c r="E113" s="205" t="s">
        <v>502</v>
      </c>
      <c r="F113" s="206" t="s">
        <v>503</v>
      </c>
      <c r="G113" s="207" t="s">
        <v>201</v>
      </c>
      <c r="H113" s="208">
        <v>6</v>
      </c>
      <c r="I113" s="209"/>
      <c r="J113" s="210">
        <f>ROUND(I113*H113,2)</f>
        <v>0</v>
      </c>
      <c r="K113" s="206" t="s">
        <v>167</v>
      </c>
      <c r="L113" s="43"/>
      <c r="M113" s="211" t="s">
        <v>39</v>
      </c>
      <c r="N113" s="212" t="s">
        <v>53</v>
      </c>
      <c r="O113" s="79"/>
      <c r="P113" s="213">
        <f>O113*H113</f>
        <v>0</v>
      </c>
      <c r="Q113" s="213">
        <v>0</v>
      </c>
      <c r="R113" s="213">
        <f>Q113*H113</f>
        <v>0</v>
      </c>
      <c r="S113" s="213">
        <v>0</v>
      </c>
      <c r="T113" s="214">
        <f>S113*H113</f>
        <v>0</v>
      </c>
      <c r="AR113" s="16" t="s">
        <v>162</v>
      </c>
      <c r="AT113" s="16" t="s">
        <v>127</v>
      </c>
      <c r="AU113" s="16" t="s">
        <v>91</v>
      </c>
      <c r="AY113" s="16" t="s">
        <v>123</v>
      </c>
      <c r="BE113" s="215">
        <f>IF(N113="základní",J113,0)</f>
        <v>0</v>
      </c>
      <c r="BF113" s="215">
        <f>IF(N113="snížená",J113,0)</f>
        <v>0</v>
      </c>
      <c r="BG113" s="215">
        <f>IF(N113="zákl. přenesená",J113,0)</f>
        <v>0</v>
      </c>
      <c r="BH113" s="215">
        <f>IF(N113="sníž. přenesená",J113,0)</f>
        <v>0</v>
      </c>
      <c r="BI113" s="215">
        <f>IF(N113="nulová",J113,0)</f>
        <v>0</v>
      </c>
      <c r="BJ113" s="16" t="s">
        <v>21</v>
      </c>
      <c r="BK113" s="215">
        <f>ROUND(I113*H113,2)</f>
        <v>0</v>
      </c>
      <c r="BL113" s="16" t="s">
        <v>162</v>
      </c>
      <c r="BM113" s="16" t="s">
        <v>504</v>
      </c>
    </row>
    <row r="114" s="1" customFormat="1" ht="16.5" customHeight="1">
      <c r="B114" s="38"/>
      <c r="C114" s="204" t="s">
        <v>224</v>
      </c>
      <c r="D114" s="204" t="s">
        <v>127</v>
      </c>
      <c r="E114" s="205" t="s">
        <v>505</v>
      </c>
      <c r="F114" s="206" t="s">
        <v>506</v>
      </c>
      <c r="G114" s="207" t="s">
        <v>264</v>
      </c>
      <c r="H114" s="208">
        <v>7</v>
      </c>
      <c r="I114" s="209"/>
      <c r="J114" s="210">
        <f>ROUND(I114*H114,2)</f>
        <v>0</v>
      </c>
      <c r="K114" s="206" t="s">
        <v>167</v>
      </c>
      <c r="L114" s="43"/>
      <c r="M114" s="211" t="s">
        <v>39</v>
      </c>
      <c r="N114" s="212" t="s">
        <v>53</v>
      </c>
      <c r="O114" s="79"/>
      <c r="P114" s="213">
        <f>O114*H114</f>
        <v>0</v>
      </c>
      <c r="Q114" s="213">
        <v>0</v>
      </c>
      <c r="R114" s="213">
        <f>Q114*H114</f>
        <v>0</v>
      </c>
      <c r="S114" s="213">
        <v>0.00198</v>
      </c>
      <c r="T114" s="214">
        <f>S114*H114</f>
        <v>0.013860000000000001</v>
      </c>
      <c r="AR114" s="16" t="s">
        <v>245</v>
      </c>
      <c r="AT114" s="16" t="s">
        <v>127</v>
      </c>
      <c r="AU114" s="16" t="s">
        <v>91</v>
      </c>
      <c r="AY114" s="16" t="s">
        <v>123</v>
      </c>
      <c r="BE114" s="215">
        <f>IF(N114="základní",J114,0)</f>
        <v>0</v>
      </c>
      <c r="BF114" s="215">
        <f>IF(N114="snížená",J114,0)</f>
        <v>0</v>
      </c>
      <c r="BG114" s="215">
        <f>IF(N114="zákl. přenesená",J114,0)</f>
        <v>0</v>
      </c>
      <c r="BH114" s="215">
        <f>IF(N114="sníž. přenesená",J114,0)</f>
        <v>0</v>
      </c>
      <c r="BI114" s="215">
        <f>IF(N114="nulová",J114,0)</f>
        <v>0</v>
      </c>
      <c r="BJ114" s="16" t="s">
        <v>21</v>
      </c>
      <c r="BK114" s="215">
        <f>ROUND(I114*H114,2)</f>
        <v>0</v>
      </c>
      <c r="BL114" s="16" t="s">
        <v>245</v>
      </c>
      <c r="BM114" s="16" t="s">
        <v>507</v>
      </c>
    </row>
    <row r="115" s="1" customFormat="1">
      <c r="B115" s="38"/>
      <c r="C115" s="39"/>
      <c r="D115" s="225" t="s">
        <v>177</v>
      </c>
      <c r="E115" s="39"/>
      <c r="F115" s="235" t="s">
        <v>508</v>
      </c>
      <c r="G115" s="39"/>
      <c r="H115" s="39"/>
      <c r="I115" s="128"/>
      <c r="J115" s="39"/>
      <c r="K115" s="39"/>
      <c r="L115" s="43"/>
      <c r="M115" s="236"/>
      <c r="N115" s="79"/>
      <c r="O115" s="79"/>
      <c r="P115" s="79"/>
      <c r="Q115" s="79"/>
      <c r="R115" s="79"/>
      <c r="S115" s="79"/>
      <c r="T115" s="80"/>
      <c r="AT115" s="16" t="s">
        <v>177</v>
      </c>
      <c r="AU115" s="16" t="s">
        <v>91</v>
      </c>
    </row>
    <row r="116" s="1" customFormat="1" ht="16.5" customHeight="1">
      <c r="B116" s="38"/>
      <c r="C116" s="204" t="s">
        <v>230</v>
      </c>
      <c r="D116" s="204" t="s">
        <v>127</v>
      </c>
      <c r="E116" s="205" t="s">
        <v>509</v>
      </c>
      <c r="F116" s="206" t="s">
        <v>510</v>
      </c>
      <c r="G116" s="207" t="s">
        <v>201</v>
      </c>
      <c r="H116" s="208">
        <v>6</v>
      </c>
      <c r="I116" s="209"/>
      <c r="J116" s="210">
        <f>ROUND(I116*H116,2)</f>
        <v>0</v>
      </c>
      <c r="K116" s="206" t="s">
        <v>167</v>
      </c>
      <c r="L116" s="43"/>
      <c r="M116" s="211" t="s">
        <v>39</v>
      </c>
      <c r="N116" s="212" t="s">
        <v>53</v>
      </c>
      <c r="O116" s="79"/>
      <c r="P116" s="213">
        <f>O116*H116</f>
        <v>0</v>
      </c>
      <c r="Q116" s="213">
        <v>0.0010100000000000001</v>
      </c>
      <c r="R116" s="213">
        <f>Q116*H116</f>
        <v>0.0060600000000000003</v>
      </c>
      <c r="S116" s="213">
        <v>0</v>
      </c>
      <c r="T116" s="214">
        <f>S116*H116</f>
        <v>0</v>
      </c>
      <c r="AR116" s="16" t="s">
        <v>245</v>
      </c>
      <c r="AT116" s="16" t="s">
        <v>127</v>
      </c>
      <c r="AU116" s="16" t="s">
        <v>91</v>
      </c>
      <c r="AY116" s="16" t="s">
        <v>123</v>
      </c>
      <c r="BE116" s="215">
        <f>IF(N116="základní",J116,0)</f>
        <v>0</v>
      </c>
      <c r="BF116" s="215">
        <f>IF(N116="snížená",J116,0)</f>
        <v>0</v>
      </c>
      <c r="BG116" s="215">
        <f>IF(N116="zákl. přenesená",J116,0)</f>
        <v>0</v>
      </c>
      <c r="BH116" s="215">
        <f>IF(N116="sníž. přenesená",J116,0)</f>
        <v>0</v>
      </c>
      <c r="BI116" s="215">
        <f>IF(N116="nulová",J116,0)</f>
        <v>0</v>
      </c>
      <c r="BJ116" s="16" t="s">
        <v>21</v>
      </c>
      <c r="BK116" s="215">
        <f>ROUND(I116*H116,2)</f>
        <v>0</v>
      </c>
      <c r="BL116" s="16" t="s">
        <v>245</v>
      </c>
      <c r="BM116" s="16" t="s">
        <v>511</v>
      </c>
    </row>
    <row r="117" s="1" customFormat="1" ht="16.5" customHeight="1">
      <c r="B117" s="38"/>
      <c r="C117" s="204" t="s">
        <v>236</v>
      </c>
      <c r="D117" s="204" t="s">
        <v>127</v>
      </c>
      <c r="E117" s="205" t="s">
        <v>512</v>
      </c>
      <c r="F117" s="206" t="s">
        <v>513</v>
      </c>
      <c r="G117" s="207" t="s">
        <v>264</v>
      </c>
      <c r="H117" s="208">
        <v>5</v>
      </c>
      <c r="I117" s="209"/>
      <c r="J117" s="210">
        <f>ROUND(I117*H117,2)</f>
        <v>0</v>
      </c>
      <c r="K117" s="206" t="s">
        <v>167</v>
      </c>
      <c r="L117" s="43"/>
      <c r="M117" s="211" t="s">
        <v>39</v>
      </c>
      <c r="N117" s="212" t="s">
        <v>53</v>
      </c>
      <c r="O117" s="79"/>
      <c r="P117" s="213">
        <f>O117*H117</f>
        <v>0</v>
      </c>
      <c r="Q117" s="213">
        <v>0.00059000000000000003</v>
      </c>
      <c r="R117" s="213">
        <f>Q117*H117</f>
        <v>0.0029500000000000004</v>
      </c>
      <c r="S117" s="213">
        <v>0</v>
      </c>
      <c r="T117" s="214">
        <f>S117*H117</f>
        <v>0</v>
      </c>
      <c r="AR117" s="16" t="s">
        <v>245</v>
      </c>
      <c r="AT117" s="16" t="s">
        <v>127</v>
      </c>
      <c r="AU117" s="16" t="s">
        <v>91</v>
      </c>
      <c r="AY117" s="16" t="s">
        <v>123</v>
      </c>
      <c r="BE117" s="215">
        <f>IF(N117="základní",J117,0)</f>
        <v>0</v>
      </c>
      <c r="BF117" s="215">
        <f>IF(N117="snížená",J117,0)</f>
        <v>0</v>
      </c>
      <c r="BG117" s="215">
        <f>IF(N117="zákl. přenesená",J117,0)</f>
        <v>0</v>
      </c>
      <c r="BH117" s="215">
        <f>IF(N117="sníž. přenesená",J117,0)</f>
        <v>0</v>
      </c>
      <c r="BI117" s="215">
        <f>IF(N117="nulová",J117,0)</f>
        <v>0</v>
      </c>
      <c r="BJ117" s="16" t="s">
        <v>21</v>
      </c>
      <c r="BK117" s="215">
        <f>ROUND(I117*H117,2)</f>
        <v>0</v>
      </c>
      <c r="BL117" s="16" t="s">
        <v>245</v>
      </c>
      <c r="BM117" s="16" t="s">
        <v>514</v>
      </c>
    </row>
    <row r="118" s="1" customFormat="1">
      <c r="B118" s="38"/>
      <c r="C118" s="39"/>
      <c r="D118" s="225" t="s">
        <v>177</v>
      </c>
      <c r="E118" s="39"/>
      <c r="F118" s="235" t="s">
        <v>515</v>
      </c>
      <c r="G118" s="39"/>
      <c r="H118" s="39"/>
      <c r="I118" s="128"/>
      <c r="J118" s="39"/>
      <c r="K118" s="39"/>
      <c r="L118" s="43"/>
      <c r="M118" s="236"/>
      <c r="N118" s="79"/>
      <c r="O118" s="79"/>
      <c r="P118" s="79"/>
      <c r="Q118" s="79"/>
      <c r="R118" s="79"/>
      <c r="S118" s="79"/>
      <c r="T118" s="80"/>
      <c r="AT118" s="16" t="s">
        <v>177</v>
      </c>
      <c r="AU118" s="16" t="s">
        <v>91</v>
      </c>
    </row>
    <row r="119" s="1" customFormat="1" ht="16.5" customHeight="1">
      <c r="B119" s="38"/>
      <c r="C119" s="204" t="s">
        <v>8</v>
      </c>
      <c r="D119" s="204" t="s">
        <v>127</v>
      </c>
      <c r="E119" s="205" t="s">
        <v>516</v>
      </c>
      <c r="F119" s="206" t="s">
        <v>517</v>
      </c>
      <c r="G119" s="207" t="s">
        <v>264</v>
      </c>
      <c r="H119" s="208">
        <v>19</v>
      </c>
      <c r="I119" s="209"/>
      <c r="J119" s="210">
        <f>ROUND(I119*H119,2)</f>
        <v>0</v>
      </c>
      <c r="K119" s="206" t="s">
        <v>167</v>
      </c>
      <c r="L119" s="43"/>
      <c r="M119" s="211" t="s">
        <v>39</v>
      </c>
      <c r="N119" s="212" t="s">
        <v>53</v>
      </c>
      <c r="O119" s="79"/>
      <c r="P119" s="213">
        <f>O119*H119</f>
        <v>0</v>
      </c>
      <c r="Q119" s="213">
        <v>0.0012099999999999999</v>
      </c>
      <c r="R119" s="213">
        <f>Q119*H119</f>
        <v>0.02299</v>
      </c>
      <c r="S119" s="213">
        <v>0</v>
      </c>
      <c r="T119" s="214">
        <f>S119*H119</f>
        <v>0</v>
      </c>
      <c r="AR119" s="16" t="s">
        <v>245</v>
      </c>
      <c r="AT119" s="16" t="s">
        <v>127</v>
      </c>
      <c r="AU119" s="16" t="s">
        <v>91</v>
      </c>
      <c r="AY119" s="16" t="s">
        <v>123</v>
      </c>
      <c r="BE119" s="215">
        <f>IF(N119="základní",J119,0)</f>
        <v>0</v>
      </c>
      <c r="BF119" s="215">
        <f>IF(N119="snížená",J119,0)</f>
        <v>0</v>
      </c>
      <c r="BG119" s="215">
        <f>IF(N119="zákl. přenesená",J119,0)</f>
        <v>0</v>
      </c>
      <c r="BH119" s="215">
        <f>IF(N119="sníž. přenesená",J119,0)</f>
        <v>0</v>
      </c>
      <c r="BI119" s="215">
        <f>IF(N119="nulová",J119,0)</f>
        <v>0</v>
      </c>
      <c r="BJ119" s="16" t="s">
        <v>21</v>
      </c>
      <c r="BK119" s="215">
        <f>ROUND(I119*H119,2)</f>
        <v>0</v>
      </c>
      <c r="BL119" s="16" t="s">
        <v>245</v>
      </c>
      <c r="BM119" s="16" t="s">
        <v>518</v>
      </c>
    </row>
    <row r="120" s="1" customFormat="1">
      <c r="B120" s="38"/>
      <c r="C120" s="39"/>
      <c r="D120" s="225" t="s">
        <v>177</v>
      </c>
      <c r="E120" s="39"/>
      <c r="F120" s="235" t="s">
        <v>515</v>
      </c>
      <c r="G120" s="39"/>
      <c r="H120" s="39"/>
      <c r="I120" s="128"/>
      <c r="J120" s="39"/>
      <c r="K120" s="39"/>
      <c r="L120" s="43"/>
      <c r="M120" s="236"/>
      <c r="N120" s="79"/>
      <c r="O120" s="79"/>
      <c r="P120" s="79"/>
      <c r="Q120" s="79"/>
      <c r="R120" s="79"/>
      <c r="S120" s="79"/>
      <c r="T120" s="80"/>
      <c r="AT120" s="16" t="s">
        <v>177</v>
      </c>
      <c r="AU120" s="16" t="s">
        <v>91</v>
      </c>
    </row>
    <row r="121" s="1" customFormat="1" ht="16.5" customHeight="1">
      <c r="B121" s="38"/>
      <c r="C121" s="204" t="s">
        <v>245</v>
      </c>
      <c r="D121" s="204" t="s">
        <v>127</v>
      </c>
      <c r="E121" s="205" t="s">
        <v>519</v>
      </c>
      <c r="F121" s="206" t="s">
        <v>520</v>
      </c>
      <c r="G121" s="207" t="s">
        <v>264</v>
      </c>
      <c r="H121" s="208">
        <v>4</v>
      </c>
      <c r="I121" s="209"/>
      <c r="J121" s="210">
        <f>ROUND(I121*H121,2)</f>
        <v>0</v>
      </c>
      <c r="K121" s="206" t="s">
        <v>167</v>
      </c>
      <c r="L121" s="43"/>
      <c r="M121" s="211" t="s">
        <v>39</v>
      </c>
      <c r="N121" s="212" t="s">
        <v>53</v>
      </c>
      <c r="O121" s="79"/>
      <c r="P121" s="213">
        <f>O121*H121</f>
        <v>0</v>
      </c>
      <c r="Q121" s="213">
        <v>0.00029</v>
      </c>
      <c r="R121" s="213">
        <f>Q121*H121</f>
        <v>0.00116</v>
      </c>
      <c r="S121" s="213">
        <v>0</v>
      </c>
      <c r="T121" s="214">
        <f>S121*H121</f>
        <v>0</v>
      </c>
      <c r="AR121" s="16" t="s">
        <v>245</v>
      </c>
      <c r="AT121" s="16" t="s">
        <v>127</v>
      </c>
      <c r="AU121" s="16" t="s">
        <v>91</v>
      </c>
      <c r="AY121" s="16" t="s">
        <v>123</v>
      </c>
      <c r="BE121" s="215">
        <f>IF(N121="základní",J121,0)</f>
        <v>0</v>
      </c>
      <c r="BF121" s="215">
        <f>IF(N121="snížená",J121,0)</f>
        <v>0</v>
      </c>
      <c r="BG121" s="215">
        <f>IF(N121="zákl. přenesená",J121,0)</f>
        <v>0</v>
      </c>
      <c r="BH121" s="215">
        <f>IF(N121="sníž. přenesená",J121,0)</f>
        <v>0</v>
      </c>
      <c r="BI121" s="215">
        <f>IF(N121="nulová",J121,0)</f>
        <v>0</v>
      </c>
      <c r="BJ121" s="16" t="s">
        <v>21</v>
      </c>
      <c r="BK121" s="215">
        <f>ROUND(I121*H121,2)</f>
        <v>0</v>
      </c>
      <c r="BL121" s="16" t="s">
        <v>245</v>
      </c>
      <c r="BM121" s="16" t="s">
        <v>521</v>
      </c>
    </row>
    <row r="122" s="1" customFormat="1">
      <c r="B122" s="38"/>
      <c r="C122" s="39"/>
      <c r="D122" s="225" t="s">
        <v>177</v>
      </c>
      <c r="E122" s="39"/>
      <c r="F122" s="235" t="s">
        <v>515</v>
      </c>
      <c r="G122" s="39"/>
      <c r="H122" s="39"/>
      <c r="I122" s="128"/>
      <c r="J122" s="39"/>
      <c r="K122" s="39"/>
      <c r="L122" s="43"/>
      <c r="M122" s="236"/>
      <c r="N122" s="79"/>
      <c r="O122" s="79"/>
      <c r="P122" s="79"/>
      <c r="Q122" s="79"/>
      <c r="R122" s="79"/>
      <c r="S122" s="79"/>
      <c r="T122" s="80"/>
      <c r="AT122" s="16" t="s">
        <v>177</v>
      </c>
      <c r="AU122" s="16" t="s">
        <v>91</v>
      </c>
    </row>
    <row r="123" s="1" customFormat="1" ht="16.5" customHeight="1">
      <c r="B123" s="38"/>
      <c r="C123" s="204" t="s">
        <v>252</v>
      </c>
      <c r="D123" s="204" t="s">
        <v>127</v>
      </c>
      <c r="E123" s="205" t="s">
        <v>522</v>
      </c>
      <c r="F123" s="206" t="s">
        <v>523</v>
      </c>
      <c r="G123" s="207" t="s">
        <v>264</v>
      </c>
      <c r="H123" s="208">
        <v>1</v>
      </c>
      <c r="I123" s="209"/>
      <c r="J123" s="210">
        <f>ROUND(I123*H123,2)</f>
        <v>0</v>
      </c>
      <c r="K123" s="206" t="s">
        <v>167</v>
      </c>
      <c r="L123" s="43"/>
      <c r="M123" s="211" t="s">
        <v>39</v>
      </c>
      <c r="N123" s="212" t="s">
        <v>53</v>
      </c>
      <c r="O123" s="79"/>
      <c r="P123" s="213">
        <f>O123*H123</f>
        <v>0</v>
      </c>
      <c r="Q123" s="213">
        <v>0.00035</v>
      </c>
      <c r="R123" s="213">
        <f>Q123*H123</f>
        <v>0.00035</v>
      </c>
      <c r="S123" s="213">
        <v>0</v>
      </c>
      <c r="T123" s="214">
        <f>S123*H123</f>
        <v>0</v>
      </c>
      <c r="AR123" s="16" t="s">
        <v>245</v>
      </c>
      <c r="AT123" s="16" t="s">
        <v>127</v>
      </c>
      <c r="AU123" s="16" t="s">
        <v>91</v>
      </c>
      <c r="AY123" s="16" t="s">
        <v>123</v>
      </c>
      <c r="BE123" s="215">
        <f>IF(N123="základní",J123,0)</f>
        <v>0</v>
      </c>
      <c r="BF123" s="215">
        <f>IF(N123="snížená",J123,0)</f>
        <v>0</v>
      </c>
      <c r="BG123" s="215">
        <f>IF(N123="zákl. přenesená",J123,0)</f>
        <v>0</v>
      </c>
      <c r="BH123" s="215">
        <f>IF(N123="sníž. přenesená",J123,0)</f>
        <v>0</v>
      </c>
      <c r="BI123" s="215">
        <f>IF(N123="nulová",J123,0)</f>
        <v>0</v>
      </c>
      <c r="BJ123" s="16" t="s">
        <v>21</v>
      </c>
      <c r="BK123" s="215">
        <f>ROUND(I123*H123,2)</f>
        <v>0</v>
      </c>
      <c r="BL123" s="16" t="s">
        <v>245</v>
      </c>
      <c r="BM123" s="16" t="s">
        <v>524</v>
      </c>
    </row>
    <row r="124" s="1" customFormat="1">
      <c r="B124" s="38"/>
      <c r="C124" s="39"/>
      <c r="D124" s="225" t="s">
        <v>177</v>
      </c>
      <c r="E124" s="39"/>
      <c r="F124" s="235" t="s">
        <v>515</v>
      </c>
      <c r="G124" s="39"/>
      <c r="H124" s="39"/>
      <c r="I124" s="128"/>
      <c r="J124" s="39"/>
      <c r="K124" s="39"/>
      <c r="L124" s="43"/>
      <c r="M124" s="236"/>
      <c r="N124" s="79"/>
      <c r="O124" s="79"/>
      <c r="P124" s="79"/>
      <c r="Q124" s="79"/>
      <c r="R124" s="79"/>
      <c r="S124" s="79"/>
      <c r="T124" s="80"/>
      <c r="AT124" s="16" t="s">
        <v>177</v>
      </c>
      <c r="AU124" s="16" t="s">
        <v>91</v>
      </c>
    </row>
    <row r="125" s="1" customFormat="1" ht="16.5" customHeight="1">
      <c r="B125" s="38"/>
      <c r="C125" s="204" t="s">
        <v>261</v>
      </c>
      <c r="D125" s="204" t="s">
        <v>127</v>
      </c>
      <c r="E125" s="205" t="s">
        <v>525</v>
      </c>
      <c r="F125" s="206" t="s">
        <v>526</v>
      </c>
      <c r="G125" s="207" t="s">
        <v>264</v>
      </c>
      <c r="H125" s="208">
        <v>2</v>
      </c>
      <c r="I125" s="209"/>
      <c r="J125" s="210">
        <f>ROUND(I125*H125,2)</f>
        <v>0</v>
      </c>
      <c r="K125" s="206" t="s">
        <v>167</v>
      </c>
      <c r="L125" s="43"/>
      <c r="M125" s="211" t="s">
        <v>39</v>
      </c>
      <c r="N125" s="212" t="s">
        <v>53</v>
      </c>
      <c r="O125" s="79"/>
      <c r="P125" s="213">
        <f>O125*H125</f>
        <v>0</v>
      </c>
      <c r="Q125" s="213">
        <v>0.00114</v>
      </c>
      <c r="R125" s="213">
        <f>Q125*H125</f>
        <v>0.0022799999999999999</v>
      </c>
      <c r="S125" s="213">
        <v>0</v>
      </c>
      <c r="T125" s="214">
        <f>S125*H125</f>
        <v>0</v>
      </c>
      <c r="AR125" s="16" t="s">
        <v>245</v>
      </c>
      <c r="AT125" s="16" t="s">
        <v>127</v>
      </c>
      <c r="AU125" s="16" t="s">
        <v>91</v>
      </c>
      <c r="AY125" s="16" t="s">
        <v>123</v>
      </c>
      <c r="BE125" s="215">
        <f>IF(N125="základní",J125,0)</f>
        <v>0</v>
      </c>
      <c r="BF125" s="215">
        <f>IF(N125="snížená",J125,0)</f>
        <v>0</v>
      </c>
      <c r="BG125" s="215">
        <f>IF(N125="zákl. přenesená",J125,0)</f>
        <v>0</v>
      </c>
      <c r="BH125" s="215">
        <f>IF(N125="sníž. přenesená",J125,0)</f>
        <v>0</v>
      </c>
      <c r="BI125" s="215">
        <f>IF(N125="nulová",J125,0)</f>
        <v>0</v>
      </c>
      <c r="BJ125" s="16" t="s">
        <v>21</v>
      </c>
      <c r="BK125" s="215">
        <f>ROUND(I125*H125,2)</f>
        <v>0</v>
      </c>
      <c r="BL125" s="16" t="s">
        <v>245</v>
      </c>
      <c r="BM125" s="16" t="s">
        <v>527</v>
      </c>
    </row>
    <row r="126" s="1" customFormat="1">
      <c r="B126" s="38"/>
      <c r="C126" s="39"/>
      <c r="D126" s="225" t="s">
        <v>177</v>
      </c>
      <c r="E126" s="39"/>
      <c r="F126" s="235" t="s">
        <v>515</v>
      </c>
      <c r="G126" s="39"/>
      <c r="H126" s="39"/>
      <c r="I126" s="128"/>
      <c r="J126" s="39"/>
      <c r="K126" s="39"/>
      <c r="L126" s="43"/>
      <c r="M126" s="236"/>
      <c r="N126" s="79"/>
      <c r="O126" s="79"/>
      <c r="P126" s="79"/>
      <c r="Q126" s="79"/>
      <c r="R126" s="79"/>
      <c r="S126" s="79"/>
      <c r="T126" s="80"/>
      <c r="AT126" s="16" t="s">
        <v>177</v>
      </c>
      <c r="AU126" s="16" t="s">
        <v>91</v>
      </c>
    </row>
    <row r="127" s="1" customFormat="1" ht="16.5" customHeight="1">
      <c r="B127" s="38"/>
      <c r="C127" s="204" t="s">
        <v>270</v>
      </c>
      <c r="D127" s="204" t="s">
        <v>127</v>
      </c>
      <c r="E127" s="205" t="s">
        <v>528</v>
      </c>
      <c r="F127" s="206" t="s">
        <v>529</v>
      </c>
      <c r="G127" s="207" t="s">
        <v>201</v>
      </c>
      <c r="H127" s="208">
        <v>3</v>
      </c>
      <c r="I127" s="209"/>
      <c r="J127" s="210">
        <f>ROUND(I127*H127,2)</f>
        <v>0</v>
      </c>
      <c r="K127" s="206" t="s">
        <v>167</v>
      </c>
      <c r="L127" s="43"/>
      <c r="M127" s="211" t="s">
        <v>39</v>
      </c>
      <c r="N127" s="212" t="s">
        <v>53</v>
      </c>
      <c r="O127" s="79"/>
      <c r="P127" s="213">
        <f>O127*H127</f>
        <v>0</v>
      </c>
      <c r="Q127" s="213">
        <v>0</v>
      </c>
      <c r="R127" s="213">
        <f>Q127*H127</f>
        <v>0</v>
      </c>
      <c r="S127" s="213">
        <v>0</v>
      </c>
      <c r="T127" s="214">
        <f>S127*H127</f>
        <v>0</v>
      </c>
      <c r="AR127" s="16" t="s">
        <v>245</v>
      </c>
      <c r="AT127" s="16" t="s">
        <v>127</v>
      </c>
      <c r="AU127" s="16" t="s">
        <v>91</v>
      </c>
      <c r="AY127" s="16" t="s">
        <v>123</v>
      </c>
      <c r="BE127" s="215">
        <f>IF(N127="základní",J127,0)</f>
        <v>0</v>
      </c>
      <c r="BF127" s="215">
        <f>IF(N127="snížená",J127,0)</f>
        <v>0</v>
      </c>
      <c r="BG127" s="215">
        <f>IF(N127="zákl. přenesená",J127,0)</f>
        <v>0</v>
      </c>
      <c r="BH127" s="215">
        <f>IF(N127="sníž. přenesená",J127,0)</f>
        <v>0</v>
      </c>
      <c r="BI127" s="215">
        <f>IF(N127="nulová",J127,0)</f>
        <v>0</v>
      </c>
      <c r="BJ127" s="16" t="s">
        <v>21</v>
      </c>
      <c r="BK127" s="215">
        <f>ROUND(I127*H127,2)</f>
        <v>0</v>
      </c>
      <c r="BL127" s="16" t="s">
        <v>245</v>
      </c>
      <c r="BM127" s="16" t="s">
        <v>530</v>
      </c>
    </row>
    <row r="128" s="1" customFormat="1">
      <c r="B128" s="38"/>
      <c r="C128" s="39"/>
      <c r="D128" s="225" t="s">
        <v>177</v>
      </c>
      <c r="E128" s="39"/>
      <c r="F128" s="235" t="s">
        <v>531</v>
      </c>
      <c r="G128" s="39"/>
      <c r="H128" s="39"/>
      <c r="I128" s="128"/>
      <c r="J128" s="39"/>
      <c r="K128" s="39"/>
      <c r="L128" s="43"/>
      <c r="M128" s="236"/>
      <c r="N128" s="79"/>
      <c r="O128" s="79"/>
      <c r="P128" s="79"/>
      <c r="Q128" s="79"/>
      <c r="R128" s="79"/>
      <c r="S128" s="79"/>
      <c r="T128" s="80"/>
      <c r="AT128" s="16" t="s">
        <v>177</v>
      </c>
      <c r="AU128" s="16" t="s">
        <v>91</v>
      </c>
    </row>
    <row r="129" s="1" customFormat="1" ht="16.5" customHeight="1">
      <c r="B129" s="38"/>
      <c r="C129" s="204" t="s">
        <v>275</v>
      </c>
      <c r="D129" s="204" t="s">
        <v>127</v>
      </c>
      <c r="E129" s="205" t="s">
        <v>532</v>
      </c>
      <c r="F129" s="206" t="s">
        <v>533</v>
      </c>
      <c r="G129" s="207" t="s">
        <v>201</v>
      </c>
      <c r="H129" s="208">
        <v>2</v>
      </c>
      <c r="I129" s="209"/>
      <c r="J129" s="210">
        <f>ROUND(I129*H129,2)</f>
        <v>0</v>
      </c>
      <c r="K129" s="206" t="s">
        <v>167</v>
      </c>
      <c r="L129" s="43"/>
      <c r="M129" s="211" t="s">
        <v>39</v>
      </c>
      <c r="N129" s="212" t="s">
        <v>53</v>
      </c>
      <c r="O129" s="79"/>
      <c r="P129" s="213">
        <f>O129*H129</f>
        <v>0</v>
      </c>
      <c r="Q129" s="213">
        <v>0</v>
      </c>
      <c r="R129" s="213">
        <f>Q129*H129</f>
        <v>0</v>
      </c>
      <c r="S129" s="213">
        <v>0</v>
      </c>
      <c r="T129" s="214">
        <f>S129*H129</f>
        <v>0</v>
      </c>
      <c r="AR129" s="16" t="s">
        <v>245</v>
      </c>
      <c r="AT129" s="16" t="s">
        <v>127</v>
      </c>
      <c r="AU129" s="16" t="s">
        <v>91</v>
      </c>
      <c r="AY129" s="16" t="s">
        <v>123</v>
      </c>
      <c r="BE129" s="215">
        <f>IF(N129="základní",J129,0)</f>
        <v>0</v>
      </c>
      <c r="BF129" s="215">
        <f>IF(N129="snížená",J129,0)</f>
        <v>0</v>
      </c>
      <c r="BG129" s="215">
        <f>IF(N129="zákl. přenesená",J129,0)</f>
        <v>0</v>
      </c>
      <c r="BH129" s="215">
        <f>IF(N129="sníž. přenesená",J129,0)</f>
        <v>0</v>
      </c>
      <c r="BI129" s="215">
        <f>IF(N129="nulová",J129,0)</f>
        <v>0</v>
      </c>
      <c r="BJ129" s="16" t="s">
        <v>21</v>
      </c>
      <c r="BK129" s="215">
        <f>ROUND(I129*H129,2)</f>
        <v>0</v>
      </c>
      <c r="BL129" s="16" t="s">
        <v>245</v>
      </c>
      <c r="BM129" s="16" t="s">
        <v>534</v>
      </c>
    </row>
    <row r="130" s="1" customFormat="1">
      <c r="B130" s="38"/>
      <c r="C130" s="39"/>
      <c r="D130" s="225" t="s">
        <v>177</v>
      </c>
      <c r="E130" s="39"/>
      <c r="F130" s="235" t="s">
        <v>531</v>
      </c>
      <c r="G130" s="39"/>
      <c r="H130" s="39"/>
      <c r="I130" s="128"/>
      <c r="J130" s="39"/>
      <c r="K130" s="39"/>
      <c r="L130" s="43"/>
      <c r="M130" s="236"/>
      <c r="N130" s="79"/>
      <c r="O130" s="79"/>
      <c r="P130" s="79"/>
      <c r="Q130" s="79"/>
      <c r="R130" s="79"/>
      <c r="S130" s="79"/>
      <c r="T130" s="80"/>
      <c r="AT130" s="16" t="s">
        <v>177</v>
      </c>
      <c r="AU130" s="16" t="s">
        <v>91</v>
      </c>
    </row>
    <row r="131" s="1" customFormat="1" ht="16.5" customHeight="1">
      <c r="B131" s="38"/>
      <c r="C131" s="204" t="s">
        <v>7</v>
      </c>
      <c r="D131" s="204" t="s">
        <v>127</v>
      </c>
      <c r="E131" s="205" t="s">
        <v>535</v>
      </c>
      <c r="F131" s="206" t="s">
        <v>536</v>
      </c>
      <c r="G131" s="207" t="s">
        <v>201</v>
      </c>
      <c r="H131" s="208">
        <v>5</v>
      </c>
      <c r="I131" s="209"/>
      <c r="J131" s="210">
        <f>ROUND(I131*H131,2)</f>
        <v>0</v>
      </c>
      <c r="K131" s="206" t="s">
        <v>167</v>
      </c>
      <c r="L131" s="43"/>
      <c r="M131" s="211" t="s">
        <v>39</v>
      </c>
      <c r="N131" s="212" t="s">
        <v>53</v>
      </c>
      <c r="O131" s="79"/>
      <c r="P131" s="213">
        <f>O131*H131</f>
        <v>0</v>
      </c>
      <c r="Q131" s="213">
        <v>0</v>
      </c>
      <c r="R131" s="213">
        <f>Q131*H131</f>
        <v>0</v>
      </c>
      <c r="S131" s="213">
        <v>0</v>
      </c>
      <c r="T131" s="214">
        <f>S131*H131</f>
        <v>0</v>
      </c>
      <c r="AR131" s="16" t="s">
        <v>245</v>
      </c>
      <c r="AT131" s="16" t="s">
        <v>127</v>
      </c>
      <c r="AU131" s="16" t="s">
        <v>91</v>
      </c>
      <c r="AY131" s="16" t="s">
        <v>123</v>
      </c>
      <c r="BE131" s="215">
        <f>IF(N131="základní",J131,0)</f>
        <v>0</v>
      </c>
      <c r="BF131" s="215">
        <f>IF(N131="snížená",J131,0)</f>
        <v>0</v>
      </c>
      <c r="BG131" s="215">
        <f>IF(N131="zákl. přenesená",J131,0)</f>
        <v>0</v>
      </c>
      <c r="BH131" s="215">
        <f>IF(N131="sníž. přenesená",J131,0)</f>
        <v>0</v>
      </c>
      <c r="BI131" s="215">
        <f>IF(N131="nulová",J131,0)</f>
        <v>0</v>
      </c>
      <c r="BJ131" s="16" t="s">
        <v>21</v>
      </c>
      <c r="BK131" s="215">
        <f>ROUND(I131*H131,2)</f>
        <v>0</v>
      </c>
      <c r="BL131" s="16" t="s">
        <v>245</v>
      </c>
      <c r="BM131" s="16" t="s">
        <v>537</v>
      </c>
    </row>
    <row r="132" s="1" customFormat="1">
      <c r="B132" s="38"/>
      <c r="C132" s="39"/>
      <c r="D132" s="225" t="s">
        <v>177</v>
      </c>
      <c r="E132" s="39"/>
      <c r="F132" s="235" t="s">
        <v>531</v>
      </c>
      <c r="G132" s="39"/>
      <c r="H132" s="39"/>
      <c r="I132" s="128"/>
      <c r="J132" s="39"/>
      <c r="K132" s="39"/>
      <c r="L132" s="43"/>
      <c r="M132" s="236"/>
      <c r="N132" s="79"/>
      <c r="O132" s="79"/>
      <c r="P132" s="79"/>
      <c r="Q132" s="79"/>
      <c r="R132" s="79"/>
      <c r="S132" s="79"/>
      <c r="T132" s="80"/>
      <c r="AT132" s="16" t="s">
        <v>177</v>
      </c>
      <c r="AU132" s="16" t="s">
        <v>91</v>
      </c>
    </row>
    <row r="133" s="1" customFormat="1" ht="16.5" customHeight="1">
      <c r="B133" s="38"/>
      <c r="C133" s="204" t="s">
        <v>283</v>
      </c>
      <c r="D133" s="204" t="s">
        <v>127</v>
      </c>
      <c r="E133" s="205" t="s">
        <v>538</v>
      </c>
      <c r="F133" s="206" t="s">
        <v>539</v>
      </c>
      <c r="G133" s="207" t="s">
        <v>264</v>
      </c>
      <c r="H133" s="208">
        <v>7</v>
      </c>
      <c r="I133" s="209"/>
      <c r="J133" s="210">
        <f>ROUND(I133*H133,2)</f>
        <v>0</v>
      </c>
      <c r="K133" s="206" t="s">
        <v>167</v>
      </c>
      <c r="L133" s="43"/>
      <c r="M133" s="211" t="s">
        <v>39</v>
      </c>
      <c r="N133" s="212" t="s">
        <v>53</v>
      </c>
      <c r="O133" s="79"/>
      <c r="P133" s="213">
        <f>O133*H133</f>
        <v>0</v>
      </c>
      <c r="Q133" s="213">
        <v>0</v>
      </c>
      <c r="R133" s="213">
        <f>Q133*H133</f>
        <v>0</v>
      </c>
      <c r="S133" s="213">
        <v>0</v>
      </c>
      <c r="T133" s="214">
        <f>S133*H133</f>
        <v>0</v>
      </c>
      <c r="AR133" s="16" t="s">
        <v>245</v>
      </c>
      <c r="AT133" s="16" t="s">
        <v>127</v>
      </c>
      <c r="AU133" s="16" t="s">
        <v>91</v>
      </c>
      <c r="AY133" s="16" t="s">
        <v>123</v>
      </c>
      <c r="BE133" s="215">
        <f>IF(N133="základní",J133,0)</f>
        <v>0</v>
      </c>
      <c r="BF133" s="215">
        <f>IF(N133="snížená",J133,0)</f>
        <v>0</v>
      </c>
      <c r="BG133" s="215">
        <f>IF(N133="zákl. přenesená",J133,0)</f>
        <v>0</v>
      </c>
      <c r="BH133" s="215">
        <f>IF(N133="sníž. přenesená",J133,0)</f>
        <v>0</v>
      </c>
      <c r="BI133" s="215">
        <f>IF(N133="nulová",J133,0)</f>
        <v>0</v>
      </c>
      <c r="BJ133" s="16" t="s">
        <v>21</v>
      </c>
      <c r="BK133" s="215">
        <f>ROUND(I133*H133,2)</f>
        <v>0</v>
      </c>
      <c r="BL133" s="16" t="s">
        <v>245</v>
      </c>
      <c r="BM133" s="16" t="s">
        <v>540</v>
      </c>
    </row>
    <row r="134" s="1" customFormat="1">
      <c r="B134" s="38"/>
      <c r="C134" s="39"/>
      <c r="D134" s="225" t="s">
        <v>177</v>
      </c>
      <c r="E134" s="39"/>
      <c r="F134" s="235" t="s">
        <v>541</v>
      </c>
      <c r="G134" s="39"/>
      <c r="H134" s="39"/>
      <c r="I134" s="128"/>
      <c r="J134" s="39"/>
      <c r="K134" s="39"/>
      <c r="L134" s="43"/>
      <c r="M134" s="236"/>
      <c r="N134" s="79"/>
      <c r="O134" s="79"/>
      <c r="P134" s="79"/>
      <c r="Q134" s="79"/>
      <c r="R134" s="79"/>
      <c r="S134" s="79"/>
      <c r="T134" s="80"/>
      <c r="AT134" s="16" t="s">
        <v>177</v>
      </c>
      <c r="AU134" s="16" t="s">
        <v>91</v>
      </c>
    </row>
    <row r="135" s="1" customFormat="1" ht="16.5" customHeight="1">
      <c r="B135" s="38"/>
      <c r="C135" s="204" t="s">
        <v>288</v>
      </c>
      <c r="D135" s="204" t="s">
        <v>127</v>
      </c>
      <c r="E135" s="205" t="s">
        <v>542</v>
      </c>
      <c r="F135" s="206" t="s">
        <v>543</v>
      </c>
      <c r="G135" s="207" t="s">
        <v>264</v>
      </c>
      <c r="H135" s="208">
        <v>24</v>
      </c>
      <c r="I135" s="209"/>
      <c r="J135" s="210">
        <f>ROUND(I135*H135,2)</f>
        <v>0</v>
      </c>
      <c r="K135" s="206" t="s">
        <v>167</v>
      </c>
      <c r="L135" s="43"/>
      <c r="M135" s="211" t="s">
        <v>39</v>
      </c>
      <c r="N135" s="212" t="s">
        <v>53</v>
      </c>
      <c r="O135" s="79"/>
      <c r="P135" s="213">
        <f>O135*H135</f>
        <v>0</v>
      </c>
      <c r="Q135" s="213">
        <v>0</v>
      </c>
      <c r="R135" s="213">
        <f>Q135*H135</f>
        <v>0</v>
      </c>
      <c r="S135" s="213">
        <v>0</v>
      </c>
      <c r="T135" s="214">
        <f>S135*H135</f>
        <v>0</v>
      </c>
      <c r="AR135" s="16" t="s">
        <v>245</v>
      </c>
      <c r="AT135" s="16" t="s">
        <v>127</v>
      </c>
      <c r="AU135" s="16" t="s">
        <v>91</v>
      </c>
      <c r="AY135" s="16" t="s">
        <v>123</v>
      </c>
      <c r="BE135" s="215">
        <f>IF(N135="základní",J135,0)</f>
        <v>0</v>
      </c>
      <c r="BF135" s="215">
        <f>IF(N135="snížená",J135,0)</f>
        <v>0</v>
      </c>
      <c r="BG135" s="215">
        <f>IF(N135="zákl. přenesená",J135,0)</f>
        <v>0</v>
      </c>
      <c r="BH135" s="215">
        <f>IF(N135="sníž. přenesená",J135,0)</f>
        <v>0</v>
      </c>
      <c r="BI135" s="215">
        <f>IF(N135="nulová",J135,0)</f>
        <v>0</v>
      </c>
      <c r="BJ135" s="16" t="s">
        <v>21</v>
      </c>
      <c r="BK135" s="215">
        <f>ROUND(I135*H135,2)</f>
        <v>0</v>
      </c>
      <c r="BL135" s="16" t="s">
        <v>245</v>
      </c>
      <c r="BM135" s="16" t="s">
        <v>544</v>
      </c>
    </row>
    <row r="136" s="1" customFormat="1">
      <c r="B136" s="38"/>
      <c r="C136" s="39"/>
      <c r="D136" s="225" t="s">
        <v>177</v>
      </c>
      <c r="E136" s="39"/>
      <c r="F136" s="235" t="s">
        <v>541</v>
      </c>
      <c r="G136" s="39"/>
      <c r="H136" s="39"/>
      <c r="I136" s="128"/>
      <c r="J136" s="39"/>
      <c r="K136" s="39"/>
      <c r="L136" s="43"/>
      <c r="M136" s="236"/>
      <c r="N136" s="79"/>
      <c r="O136" s="79"/>
      <c r="P136" s="79"/>
      <c r="Q136" s="79"/>
      <c r="R136" s="79"/>
      <c r="S136" s="79"/>
      <c r="T136" s="80"/>
      <c r="AT136" s="16" t="s">
        <v>177</v>
      </c>
      <c r="AU136" s="16" t="s">
        <v>91</v>
      </c>
    </row>
    <row r="137" s="1" customFormat="1" ht="22.5" customHeight="1">
      <c r="B137" s="38"/>
      <c r="C137" s="204" t="s">
        <v>292</v>
      </c>
      <c r="D137" s="204" t="s">
        <v>127</v>
      </c>
      <c r="E137" s="205" t="s">
        <v>545</v>
      </c>
      <c r="F137" s="206" t="s">
        <v>546</v>
      </c>
      <c r="G137" s="207" t="s">
        <v>233</v>
      </c>
      <c r="H137" s="208">
        <v>0.014</v>
      </c>
      <c r="I137" s="209"/>
      <c r="J137" s="210">
        <f>ROUND(I137*H137,2)</f>
        <v>0</v>
      </c>
      <c r="K137" s="206" t="s">
        <v>167</v>
      </c>
      <c r="L137" s="43"/>
      <c r="M137" s="211" t="s">
        <v>39</v>
      </c>
      <c r="N137" s="212" t="s">
        <v>53</v>
      </c>
      <c r="O137" s="79"/>
      <c r="P137" s="213">
        <f>O137*H137</f>
        <v>0</v>
      </c>
      <c r="Q137" s="213">
        <v>0</v>
      </c>
      <c r="R137" s="213">
        <f>Q137*H137</f>
        <v>0</v>
      </c>
      <c r="S137" s="213">
        <v>0</v>
      </c>
      <c r="T137" s="214">
        <f>S137*H137</f>
        <v>0</v>
      </c>
      <c r="AR137" s="16" t="s">
        <v>245</v>
      </c>
      <c r="AT137" s="16" t="s">
        <v>127</v>
      </c>
      <c r="AU137" s="16" t="s">
        <v>91</v>
      </c>
      <c r="AY137" s="16" t="s">
        <v>123</v>
      </c>
      <c r="BE137" s="215">
        <f>IF(N137="základní",J137,0)</f>
        <v>0</v>
      </c>
      <c r="BF137" s="215">
        <f>IF(N137="snížená",J137,0)</f>
        <v>0</v>
      </c>
      <c r="BG137" s="215">
        <f>IF(N137="zákl. přenesená",J137,0)</f>
        <v>0</v>
      </c>
      <c r="BH137" s="215">
        <f>IF(N137="sníž. přenesená",J137,0)</f>
        <v>0</v>
      </c>
      <c r="BI137" s="215">
        <f>IF(N137="nulová",J137,0)</f>
        <v>0</v>
      </c>
      <c r="BJ137" s="16" t="s">
        <v>21</v>
      </c>
      <c r="BK137" s="215">
        <f>ROUND(I137*H137,2)</f>
        <v>0</v>
      </c>
      <c r="BL137" s="16" t="s">
        <v>245</v>
      </c>
      <c r="BM137" s="16" t="s">
        <v>547</v>
      </c>
    </row>
    <row r="138" s="1" customFormat="1" ht="22.5" customHeight="1">
      <c r="B138" s="38"/>
      <c r="C138" s="204" t="s">
        <v>296</v>
      </c>
      <c r="D138" s="204" t="s">
        <v>127</v>
      </c>
      <c r="E138" s="205" t="s">
        <v>548</v>
      </c>
      <c r="F138" s="206" t="s">
        <v>549</v>
      </c>
      <c r="G138" s="207" t="s">
        <v>233</v>
      </c>
      <c r="H138" s="208">
        <v>0.048000000000000001</v>
      </c>
      <c r="I138" s="209"/>
      <c r="J138" s="210">
        <f>ROUND(I138*H138,2)</f>
        <v>0</v>
      </c>
      <c r="K138" s="206" t="s">
        <v>167</v>
      </c>
      <c r="L138" s="43"/>
      <c r="M138" s="211" t="s">
        <v>39</v>
      </c>
      <c r="N138" s="212" t="s">
        <v>53</v>
      </c>
      <c r="O138" s="79"/>
      <c r="P138" s="213">
        <f>O138*H138</f>
        <v>0</v>
      </c>
      <c r="Q138" s="213">
        <v>0</v>
      </c>
      <c r="R138" s="213">
        <f>Q138*H138</f>
        <v>0</v>
      </c>
      <c r="S138" s="213">
        <v>0</v>
      </c>
      <c r="T138" s="214">
        <f>S138*H138</f>
        <v>0</v>
      </c>
      <c r="AR138" s="16" t="s">
        <v>245</v>
      </c>
      <c r="AT138" s="16" t="s">
        <v>127</v>
      </c>
      <c r="AU138" s="16" t="s">
        <v>91</v>
      </c>
      <c r="AY138" s="16" t="s">
        <v>123</v>
      </c>
      <c r="BE138" s="215">
        <f>IF(N138="základní",J138,0)</f>
        <v>0</v>
      </c>
      <c r="BF138" s="215">
        <f>IF(N138="snížená",J138,0)</f>
        <v>0</v>
      </c>
      <c r="BG138" s="215">
        <f>IF(N138="zákl. přenesená",J138,0)</f>
        <v>0</v>
      </c>
      <c r="BH138" s="215">
        <f>IF(N138="sníž. přenesená",J138,0)</f>
        <v>0</v>
      </c>
      <c r="BI138" s="215">
        <f>IF(N138="nulová",J138,0)</f>
        <v>0</v>
      </c>
      <c r="BJ138" s="16" t="s">
        <v>21</v>
      </c>
      <c r="BK138" s="215">
        <f>ROUND(I138*H138,2)</f>
        <v>0</v>
      </c>
      <c r="BL138" s="16" t="s">
        <v>245</v>
      </c>
      <c r="BM138" s="16" t="s">
        <v>550</v>
      </c>
    </row>
    <row r="139" s="1" customFormat="1">
      <c r="B139" s="38"/>
      <c r="C139" s="39"/>
      <c r="D139" s="225" t="s">
        <v>177</v>
      </c>
      <c r="E139" s="39"/>
      <c r="F139" s="235" t="s">
        <v>551</v>
      </c>
      <c r="G139" s="39"/>
      <c r="H139" s="39"/>
      <c r="I139" s="128"/>
      <c r="J139" s="39"/>
      <c r="K139" s="39"/>
      <c r="L139" s="43"/>
      <c r="M139" s="236"/>
      <c r="N139" s="79"/>
      <c r="O139" s="79"/>
      <c r="P139" s="79"/>
      <c r="Q139" s="79"/>
      <c r="R139" s="79"/>
      <c r="S139" s="79"/>
      <c r="T139" s="80"/>
      <c r="AT139" s="16" t="s">
        <v>177</v>
      </c>
      <c r="AU139" s="16" t="s">
        <v>91</v>
      </c>
    </row>
    <row r="140" s="10" customFormat="1" ht="22.8" customHeight="1">
      <c r="B140" s="188"/>
      <c r="C140" s="189"/>
      <c r="D140" s="190" t="s">
        <v>81</v>
      </c>
      <c r="E140" s="202" t="s">
        <v>552</v>
      </c>
      <c r="F140" s="202" t="s">
        <v>553</v>
      </c>
      <c r="G140" s="189"/>
      <c r="H140" s="189"/>
      <c r="I140" s="192"/>
      <c r="J140" s="203">
        <f>BK140</f>
        <v>0</v>
      </c>
      <c r="K140" s="189"/>
      <c r="L140" s="194"/>
      <c r="M140" s="195"/>
      <c r="N140" s="196"/>
      <c r="O140" s="196"/>
      <c r="P140" s="197">
        <f>SUM(P141:P184)</f>
        <v>0</v>
      </c>
      <c r="Q140" s="196"/>
      <c r="R140" s="197">
        <f>SUM(R141:R184)</f>
        <v>0.19985999999999998</v>
      </c>
      <c r="S140" s="196"/>
      <c r="T140" s="198">
        <f>SUM(T141:T184)</f>
        <v>0.45840000000000003</v>
      </c>
      <c r="AR140" s="199" t="s">
        <v>91</v>
      </c>
      <c r="AT140" s="200" t="s">
        <v>81</v>
      </c>
      <c r="AU140" s="200" t="s">
        <v>21</v>
      </c>
      <c r="AY140" s="199" t="s">
        <v>123</v>
      </c>
      <c r="BK140" s="201">
        <f>SUM(BK141:BK184)</f>
        <v>0</v>
      </c>
    </row>
    <row r="141" s="1" customFormat="1" ht="16.5" customHeight="1">
      <c r="B141" s="38"/>
      <c r="C141" s="204" t="s">
        <v>300</v>
      </c>
      <c r="D141" s="204" t="s">
        <v>127</v>
      </c>
      <c r="E141" s="205" t="s">
        <v>554</v>
      </c>
      <c r="F141" s="206" t="s">
        <v>555</v>
      </c>
      <c r="G141" s="207" t="s">
        <v>264</v>
      </c>
      <c r="H141" s="208">
        <v>19</v>
      </c>
      <c r="I141" s="209"/>
      <c r="J141" s="210">
        <f>ROUND(I141*H141,2)</f>
        <v>0</v>
      </c>
      <c r="K141" s="206" t="s">
        <v>167</v>
      </c>
      <c r="L141" s="43"/>
      <c r="M141" s="211" t="s">
        <v>39</v>
      </c>
      <c r="N141" s="212" t="s">
        <v>53</v>
      </c>
      <c r="O141" s="79"/>
      <c r="P141" s="213">
        <f>O141*H141</f>
        <v>0</v>
      </c>
      <c r="Q141" s="213">
        <v>0.0064000000000000003</v>
      </c>
      <c r="R141" s="213">
        <f>Q141*H141</f>
        <v>0.1216</v>
      </c>
      <c r="S141" s="213">
        <v>0</v>
      </c>
      <c r="T141" s="214">
        <f>S141*H141</f>
        <v>0</v>
      </c>
      <c r="AR141" s="16" t="s">
        <v>245</v>
      </c>
      <c r="AT141" s="16" t="s">
        <v>127</v>
      </c>
      <c r="AU141" s="16" t="s">
        <v>91</v>
      </c>
      <c r="AY141" s="16" t="s">
        <v>123</v>
      </c>
      <c r="BE141" s="215">
        <f>IF(N141="základní",J141,0)</f>
        <v>0</v>
      </c>
      <c r="BF141" s="215">
        <f>IF(N141="snížená",J141,0)</f>
        <v>0</v>
      </c>
      <c r="BG141" s="215">
        <f>IF(N141="zákl. přenesená",J141,0)</f>
        <v>0</v>
      </c>
      <c r="BH141" s="215">
        <f>IF(N141="sníž. přenesená",J141,0)</f>
        <v>0</v>
      </c>
      <c r="BI141" s="215">
        <f>IF(N141="nulová",J141,0)</f>
        <v>0</v>
      </c>
      <c r="BJ141" s="16" t="s">
        <v>21</v>
      </c>
      <c r="BK141" s="215">
        <f>ROUND(I141*H141,2)</f>
        <v>0</v>
      </c>
      <c r="BL141" s="16" t="s">
        <v>245</v>
      </c>
      <c r="BM141" s="16" t="s">
        <v>556</v>
      </c>
    </row>
    <row r="142" s="1" customFormat="1" ht="16.5" customHeight="1">
      <c r="B142" s="38"/>
      <c r="C142" s="204" t="s">
        <v>305</v>
      </c>
      <c r="D142" s="204" t="s">
        <v>127</v>
      </c>
      <c r="E142" s="205" t="s">
        <v>557</v>
      </c>
      <c r="F142" s="206" t="s">
        <v>558</v>
      </c>
      <c r="G142" s="207" t="s">
        <v>264</v>
      </c>
      <c r="H142" s="208">
        <v>40</v>
      </c>
      <c r="I142" s="209"/>
      <c r="J142" s="210">
        <f>ROUND(I142*H142,2)</f>
        <v>0</v>
      </c>
      <c r="K142" s="206" t="s">
        <v>167</v>
      </c>
      <c r="L142" s="43"/>
      <c r="M142" s="211" t="s">
        <v>39</v>
      </c>
      <c r="N142" s="212" t="s">
        <v>53</v>
      </c>
      <c r="O142" s="79"/>
      <c r="P142" s="213">
        <f>O142*H142</f>
        <v>0</v>
      </c>
      <c r="Q142" s="213">
        <v>0</v>
      </c>
      <c r="R142" s="213">
        <f>Q142*H142</f>
        <v>0</v>
      </c>
      <c r="S142" s="213">
        <v>0.0049699999999999996</v>
      </c>
      <c r="T142" s="214">
        <f>S142*H142</f>
        <v>0.19879999999999998</v>
      </c>
      <c r="AR142" s="16" t="s">
        <v>245</v>
      </c>
      <c r="AT142" s="16" t="s">
        <v>127</v>
      </c>
      <c r="AU142" s="16" t="s">
        <v>91</v>
      </c>
      <c r="AY142" s="16" t="s">
        <v>123</v>
      </c>
      <c r="BE142" s="215">
        <f>IF(N142="základní",J142,0)</f>
        <v>0</v>
      </c>
      <c r="BF142" s="215">
        <f>IF(N142="snížená",J142,0)</f>
        <v>0</v>
      </c>
      <c r="BG142" s="215">
        <f>IF(N142="zákl. přenesená",J142,0)</f>
        <v>0</v>
      </c>
      <c r="BH142" s="215">
        <f>IF(N142="sníž. přenesená",J142,0)</f>
        <v>0</v>
      </c>
      <c r="BI142" s="215">
        <f>IF(N142="nulová",J142,0)</f>
        <v>0</v>
      </c>
      <c r="BJ142" s="16" t="s">
        <v>21</v>
      </c>
      <c r="BK142" s="215">
        <f>ROUND(I142*H142,2)</f>
        <v>0</v>
      </c>
      <c r="BL142" s="16" t="s">
        <v>245</v>
      </c>
      <c r="BM142" s="16" t="s">
        <v>559</v>
      </c>
    </row>
    <row r="143" s="1" customFormat="1" ht="16.5" customHeight="1">
      <c r="B143" s="38"/>
      <c r="C143" s="204" t="s">
        <v>311</v>
      </c>
      <c r="D143" s="204" t="s">
        <v>127</v>
      </c>
      <c r="E143" s="205" t="s">
        <v>560</v>
      </c>
      <c r="F143" s="206" t="s">
        <v>561</v>
      </c>
      <c r="G143" s="207" t="s">
        <v>264</v>
      </c>
      <c r="H143" s="208">
        <v>20</v>
      </c>
      <c r="I143" s="209"/>
      <c r="J143" s="210">
        <f>ROUND(I143*H143,2)</f>
        <v>0</v>
      </c>
      <c r="K143" s="206" t="s">
        <v>167</v>
      </c>
      <c r="L143" s="43"/>
      <c r="M143" s="211" t="s">
        <v>39</v>
      </c>
      <c r="N143" s="212" t="s">
        <v>53</v>
      </c>
      <c r="O143" s="79"/>
      <c r="P143" s="213">
        <f>O143*H143</f>
        <v>0</v>
      </c>
      <c r="Q143" s="213">
        <v>0</v>
      </c>
      <c r="R143" s="213">
        <f>Q143*H143</f>
        <v>0</v>
      </c>
      <c r="S143" s="213">
        <v>0.01102</v>
      </c>
      <c r="T143" s="214">
        <f>S143*H143</f>
        <v>0.22040000000000001</v>
      </c>
      <c r="AR143" s="16" t="s">
        <v>245</v>
      </c>
      <c r="AT143" s="16" t="s">
        <v>127</v>
      </c>
      <c r="AU143" s="16" t="s">
        <v>91</v>
      </c>
      <c r="AY143" s="16" t="s">
        <v>123</v>
      </c>
      <c r="BE143" s="215">
        <f>IF(N143="základní",J143,0)</f>
        <v>0</v>
      </c>
      <c r="BF143" s="215">
        <f>IF(N143="snížená",J143,0)</f>
        <v>0</v>
      </c>
      <c r="BG143" s="215">
        <f>IF(N143="zákl. přenesená",J143,0)</f>
        <v>0</v>
      </c>
      <c r="BH143" s="215">
        <f>IF(N143="sníž. přenesená",J143,0)</f>
        <v>0</v>
      </c>
      <c r="BI143" s="215">
        <f>IF(N143="nulová",J143,0)</f>
        <v>0</v>
      </c>
      <c r="BJ143" s="16" t="s">
        <v>21</v>
      </c>
      <c r="BK143" s="215">
        <f>ROUND(I143*H143,2)</f>
        <v>0</v>
      </c>
      <c r="BL143" s="16" t="s">
        <v>245</v>
      </c>
      <c r="BM143" s="16" t="s">
        <v>562</v>
      </c>
    </row>
    <row r="144" s="1" customFormat="1" ht="16.5" customHeight="1">
      <c r="B144" s="38"/>
      <c r="C144" s="204" t="s">
        <v>315</v>
      </c>
      <c r="D144" s="204" t="s">
        <v>127</v>
      </c>
      <c r="E144" s="205" t="s">
        <v>563</v>
      </c>
      <c r="F144" s="206" t="s">
        <v>564</v>
      </c>
      <c r="G144" s="207" t="s">
        <v>201</v>
      </c>
      <c r="H144" s="208">
        <v>5</v>
      </c>
      <c r="I144" s="209"/>
      <c r="J144" s="210">
        <f>ROUND(I144*H144,2)</f>
        <v>0</v>
      </c>
      <c r="K144" s="206" t="s">
        <v>167</v>
      </c>
      <c r="L144" s="43"/>
      <c r="M144" s="211" t="s">
        <v>39</v>
      </c>
      <c r="N144" s="212" t="s">
        <v>53</v>
      </c>
      <c r="O144" s="79"/>
      <c r="P144" s="213">
        <f>O144*H144</f>
        <v>0</v>
      </c>
      <c r="Q144" s="213">
        <v>0.00080999999999999996</v>
      </c>
      <c r="R144" s="213">
        <f>Q144*H144</f>
        <v>0.0040499999999999998</v>
      </c>
      <c r="S144" s="213">
        <v>0</v>
      </c>
      <c r="T144" s="214">
        <f>S144*H144</f>
        <v>0</v>
      </c>
      <c r="AR144" s="16" t="s">
        <v>245</v>
      </c>
      <c r="AT144" s="16" t="s">
        <v>127</v>
      </c>
      <c r="AU144" s="16" t="s">
        <v>91</v>
      </c>
      <c r="AY144" s="16" t="s">
        <v>123</v>
      </c>
      <c r="BE144" s="215">
        <f>IF(N144="základní",J144,0)</f>
        <v>0</v>
      </c>
      <c r="BF144" s="215">
        <f>IF(N144="snížená",J144,0)</f>
        <v>0</v>
      </c>
      <c r="BG144" s="215">
        <f>IF(N144="zákl. přenesená",J144,0)</f>
        <v>0</v>
      </c>
      <c r="BH144" s="215">
        <f>IF(N144="sníž. přenesená",J144,0)</f>
        <v>0</v>
      </c>
      <c r="BI144" s="215">
        <f>IF(N144="nulová",J144,0)</f>
        <v>0</v>
      </c>
      <c r="BJ144" s="16" t="s">
        <v>21</v>
      </c>
      <c r="BK144" s="215">
        <f>ROUND(I144*H144,2)</f>
        <v>0</v>
      </c>
      <c r="BL144" s="16" t="s">
        <v>245</v>
      </c>
      <c r="BM144" s="16" t="s">
        <v>565</v>
      </c>
    </row>
    <row r="145" s="1" customFormat="1">
      <c r="B145" s="38"/>
      <c r="C145" s="39"/>
      <c r="D145" s="225" t="s">
        <v>177</v>
      </c>
      <c r="E145" s="39"/>
      <c r="F145" s="235" t="s">
        <v>566</v>
      </c>
      <c r="G145" s="39"/>
      <c r="H145" s="39"/>
      <c r="I145" s="128"/>
      <c r="J145" s="39"/>
      <c r="K145" s="39"/>
      <c r="L145" s="43"/>
      <c r="M145" s="236"/>
      <c r="N145" s="79"/>
      <c r="O145" s="79"/>
      <c r="P145" s="79"/>
      <c r="Q145" s="79"/>
      <c r="R145" s="79"/>
      <c r="S145" s="79"/>
      <c r="T145" s="80"/>
      <c r="AT145" s="16" t="s">
        <v>177</v>
      </c>
      <c r="AU145" s="16" t="s">
        <v>91</v>
      </c>
    </row>
    <row r="146" s="1" customFormat="1" ht="16.5" customHeight="1">
      <c r="B146" s="38"/>
      <c r="C146" s="204" t="s">
        <v>319</v>
      </c>
      <c r="D146" s="204" t="s">
        <v>127</v>
      </c>
      <c r="E146" s="205" t="s">
        <v>567</v>
      </c>
      <c r="F146" s="206" t="s">
        <v>568</v>
      </c>
      <c r="G146" s="207" t="s">
        <v>201</v>
      </c>
      <c r="H146" s="208">
        <v>2</v>
      </c>
      <c r="I146" s="209"/>
      <c r="J146" s="210">
        <f>ROUND(I146*H146,2)</f>
        <v>0</v>
      </c>
      <c r="K146" s="206" t="s">
        <v>167</v>
      </c>
      <c r="L146" s="43"/>
      <c r="M146" s="211" t="s">
        <v>39</v>
      </c>
      <c r="N146" s="212" t="s">
        <v>53</v>
      </c>
      <c r="O146" s="79"/>
      <c r="P146" s="213">
        <f>O146*H146</f>
        <v>0</v>
      </c>
      <c r="Q146" s="213">
        <v>0.00098999999999999999</v>
      </c>
      <c r="R146" s="213">
        <f>Q146*H146</f>
        <v>0.00198</v>
      </c>
      <c r="S146" s="213">
        <v>0</v>
      </c>
      <c r="T146" s="214">
        <f>S146*H146</f>
        <v>0</v>
      </c>
      <c r="AR146" s="16" t="s">
        <v>245</v>
      </c>
      <c r="AT146" s="16" t="s">
        <v>127</v>
      </c>
      <c r="AU146" s="16" t="s">
        <v>91</v>
      </c>
      <c r="AY146" s="16" t="s">
        <v>123</v>
      </c>
      <c r="BE146" s="215">
        <f>IF(N146="základní",J146,0)</f>
        <v>0</v>
      </c>
      <c r="BF146" s="215">
        <f>IF(N146="snížená",J146,0)</f>
        <v>0</v>
      </c>
      <c r="BG146" s="215">
        <f>IF(N146="zákl. přenesená",J146,0)</f>
        <v>0</v>
      </c>
      <c r="BH146" s="215">
        <f>IF(N146="sníž. přenesená",J146,0)</f>
        <v>0</v>
      </c>
      <c r="BI146" s="215">
        <f>IF(N146="nulová",J146,0)</f>
        <v>0</v>
      </c>
      <c r="BJ146" s="16" t="s">
        <v>21</v>
      </c>
      <c r="BK146" s="215">
        <f>ROUND(I146*H146,2)</f>
        <v>0</v>
      </c>
      <c r="BL146" s="16" t="s">
        <v>245</v>
      </c>
      <c r="BM146" s="16" t="s">
        <v>569</v>
      </c>
    </row>
    <row r="147" s="1" customFormat="1">
      <c r="B147" s="38"/>
      <c r="C147" s="39"/>
      <c r="D147" s="225" t="s">
        <v>177</v>
      </c>
      <c r="E147" s="39"/>
      <c r="F147" s="235" t="s">
        <v>566</v>
      </c>
      <c r="G147" s="39"/>
      <c r="H147" s="39"/>
      <c r="I147" s="128"/>
      <c r="J147" s="39"/>
      <c r="K147" s="39"/>
      <c r="L147" s="43"/>
      <c r="M147" s="236"/>
      <c r="N147" s="79"/>
      <c r="O147" s="79"/>
      <c r="P147" s="79"/>
      <c r="Q147" s="79"/>
      <c r="R147" s="79"/>
      <c r="S147" s="79"/>
      <c r="T147" s="80"/>
      <c r="AT147" s="16" t="s">
        <v>177</v>
      </c>
      <c r="AU147" s="16" t="s">
        <v>91</v>
      </c>
    </row>
    <row r="148" s="1" customFormat="1" ht="16.5" customHeight="1">
      <c r="B148" s="38"/>
      <c r="C148" s="204" t="s">
        <v>323</v>
      </c>
      <c r="D148" s="204" t="s">
        <v>127</v>
      </c>
      <c r="E148" s="205" t="s">
        <v>570</v>
      </c>
      <c r="F148" s="206" t="s">
        <v>571</v>
      </c>
      <c r="G148" s="207" t="s">
        <v>201</v>
      </c>
      <c r="H148" s="208">
        <v>2</v>
      </c>
      <c r="I148" s="209"/>
      <c r="J148" s="210">
        <f>ROUND(I148*H148,2)</f>
        <v>0</v>
      </c>
      <c r="K148" s="206" t="s">
        <v>167</v>
      </c>
      <c r="L148" s="43"/>
      <c r="M148" s="211" t="s">
        <v>39</v>
      </c>
      <c r="N148" s="212" t="s">
        <v>53</v>
      </c>
      <c r="O148" s="79"/>
      <c r="P148" s="213">
        <f>O148*H148</f>
        <v>0</v>
      </c>
      <c r="Q148" s="213">
        <v>0.0016900000000000001</v>
      </c>
      <c r="R148" s="213">
        <f>Q148*H148</f>
        <v>0.0033800000000000002</v>
      </c>
      <c r="S148" s="213">
        <v>0</v>
      </c>
      <c r="T148" s="214">
        <f>S148*H148</f>
        <v>0</v>
      </c>
      <c r="AR148" s="16" t="s">
        <v>245</v>
      </c>
      <c r="AT148" s="16" t="s">
        <v>127</v>
      </c>
      <c r="AU148" s="16" t="s">
        <v>91</v>
      </c>
      <c r="AY148" s="16" t="s">
        <v>123</v>
      </c>
      <c r="BE148" s="215">
        <f>IF(N148="základní",J148,0)</f>
        <v>0</v>
      </c>
      <c r="BF148" s="215">
        <f>IF(N148="snížená",J148,0)</f>
        <v>0</v>
      </c>
      <c r="BG148" s="215">
        <f>IF(N148="zákl. přenesená",J148,0)</f>
        <v>0</v>
      </c>
      <c r="BH148" s="215">
        <f>IF(N148="sníž. přenesená",J148,0)</f>
        <v>0</v>
      </c>
      <c r="BI148" s="215">
        <f>IF(N148="nulová",J148,0)</f>
        <v>0</v>
      </c>
      <c r="BJ148" s="16" t="s">
        <v>21</v>
      </c>
      <c r="BK148" s="215">
        <f>ROUND(I148*H148,2)</f>
        <v>0</v>
      </c>
      <c r="BL148" s="16" t="s">
        <v>245</v>
      </c>
      <c r="BM148" s="16" t="s">
        <v>572</v>
      </c>
    </row>
    <row r="149" s="1" customFormat="1">
      <c r="B149" s="38"/>
      <c r="C149" s="39"/>
      <c r="D149" s="225" t="s">
        <v>177</v>
      </c>
      <c r="E149" s="39"/>
      <c r="F149" s="235" t="s">
        <v>566</v>
      </c>
      <c r="G149" s="39"/>
      <c r="H149" s="39"/>
      <c r="I149" s="128"/>
      <c r="J149" s="39"/>
      <c r="K149" s="39"/>
      <c r="L149" s="43"/>
      <c r="M149" s="236"/>
      <c r="N149" s="79"/>
      <c r="O149" s="79"/>
      <c r="P149" s="79"/>
      <c r="Q149" s="79"/>
      <c r="R149" s="79"/>
      <c r="S149" s="79"/>
      <c r="T149" s="80"/>
      <c r="AT149" s="16" t="s">
        <v>177</v>
      </c>
      <c r="AU149" s="16" t="s">
        <v>91</v>
      </c>
    </row>
    <row r="150" s="1" customFormat="1" ht="16.5" customHeight="1">
      <c r="B150" s="38"/>
      <c r="C150" s="204" t="s">
        <v>278</v>
      </c>
      <c r="D150" s="204" t="s">
        <v>127</v>
      </c>
      <c r="E150" s="205" t="s">
        <v>573</v>
      </c>
      <c r="F150" s="206" t="s">
        <v>574</v>
      </c>
      <c r="G150" s="207" t="s">
        <v>264</v>
      </c>
      <c r="H150" s="208">
        <v>56</v>
      </c>
      <c r="I150" s="209"/>
      <c r="J150" s="210">
        <f>ROUND(I150*H150,2)</f>
        <v>0</v>
      </c>
      <c r="K150" s="206" t="s">
        <v>167</v>
      </c>
      <c r="L150" s="43"/>
      <c r="M150" s="211" t="s">
        <v>39</v>
      </c>
      <c r="N150" s="212" t="s">
        <v>53</v>
      </c>
      <c r="O150" s="79"/>
      <c r="P150" s="213">
        <f>O150*H150</f>
        <v>0</v>
      </c>
      <c r="Q150" s="213">
        <v>0.00066</v>
      </c>
      <c r="R150" s="213">
        <f>Q150*H150</f>
        <v>0.03696</v>
      </c>
      <c r="S150" s="213">
        <v>0</v>
      </c>
      <c r="T150" s="214">
        <f>S150*H150</f>
        <v>0</v>
      </c>
      <c r="AR150" s="16" t="s">
        <v>245</v>
      </c>
      <c r="AT150" s="16" t="s">
        <v>127</v>
      </c>
      <c r="AU150" s="16" t="s">
        <v>91</v>
      </c>
      <c r="AY150" s="16" t="s">
        <v>123</v>
      </c>
      <c r="BE150" s="215">
        <f>IF(N150="základní",J150,0)</f>
        <v>0</v>
      </c>
      <c r="BF150" s="215">
        <f>IF(N150="snížená",J150,0)</f>
        <v>0</v>
      </c>
      <c r="BG150" s="215">
        <f>IF(N150="zákl. přenesená",J150,0)</f>
        <v>0</v>
      </c>
      <c r="BH150" s="215">
        <f>IF(N150="sníž. přenesená",J150,0)</f>
        <v>0</v>
      </c>
      <c r="BI150" s="215">
        <f>IF(N150="nulová",J150,0)</f>
        <v>0</v>
      </c>
      <c r="BJ150" s="16" t="s">
        <v>21</v>
      </c>
      <c r="BK150" s="215">
        <f>ROUND(I150*H150,2)</f>
        <v>0</v>
      </c>
      <c r="BL150" s="16" t="s">
        <v>245</v>
      </c>
      <c r="BM150" s="16" t="s">
        <v>575</v>
      </c>
    </row>
    <row r="151" s="1" customFormat="1">
      <c r="B151" s="38"/>
      <c r="C151" s="39"/>
      <c r="D151" s="225" t="s">
        <v>177</v>
      </c>
      <c r="E151" s="39"/>
      <c r="F151" s="235" t="s">
        <v>576</v>
      </c>
      <c r="G151" s="39"/>
      <c r="H151" s="39"/>
      <c r="I151" s="128"/>
      <c r="J151" s="39"/>
      <c r="K151" s="39"/>
      <c r="L151" s="43"/>
      <c r="M151" s="236"/>
      <c r="N151" s="79"/>
      <c r="O151" s="79"/>
      <c r="P151" s="79"/>
      <c r="Q151" s="79"/>
      <c r="R151" s="79"/>
      <c r="S151" s="79"/>
      <c r="T151" s="80"/>
      <c r="AT151" s="16" t="s">
        <v>177</v>
      </c>
      <c r="AU151" s="16" t="s">
        <v>91</v>
      </c>
    </row>
    <row r="152" s="1" customFormat="1" ht="22.5" customHeight="1">
      <c r="B152" s="38"/>
      <c r="C152" s="204" t="s">
        <v>333</v>
      </c>
      <c r="D152" s="204" t="s">
        <v>127</v>
      </c>
      <c r="E152" s="205" t="s">
        <v>577</v>
      </c>
      <c r="F152" s="206" t="s">
        <v>578</v>
      </c>
      <c r="G152" s="207" t="s">
        <v>264</v>
      </c>
      <c r="H152" s="208">
        <v>42</v>
      </c>
      <c r="I152" s="209"/>
      <c r="J152" s="210">
        <f>ROUND(I152*H152,2)</f>
        <v>0</v>
      </c>
      <c r="K152" s="206" t="s">
        <v>167</v>
      </c>
      <c r="L152" s="43"/>
      <c r="M152" s="211" t="s">
        <v>39</v>
      </c>
      <c r="N152" s="212" t="s">
        <v>53</v>
      </c>
      <c r="O152" s="79"/>
      <c r="P152" s="213">
        <f>O152*H152</f>
        <v>0</v>
      </c>
      <c r="Q152" s="213">
        <v>5.0000000000000002E-05</v>
      </c>
      <c r="R152" s="213">
        <f>Q152*H152</f>
        <v>0.0021000000000000003</v>
      </c>
      <c r="S152" s="213">
        <v>0</v>
      </c>
      <c r="T152" s="214">
        <f>S152*H152</f>
        <v>0</v>
      </c>
      <c r="AR152" s="16" t="s">
        <v>245</v>
      </c>
      <c r="AT152" s="16" t="s">
        <v>127</v>
      </c>
      <c r="AU152" s="16" t="s">
        <v>91</v>
      </c>
      <c r="AY152" s="16" t="s">
        <v>123</v>
      </c>
      <c r="BE152" s="215">
        <f>IF(N152="základní",J152,0)</f>
        <v>0</v>
      </c>
      <c r="BF152" s="215">
        <f>IF(N152="snížená",J152,0)</f>
        <v>0</v>
      </c>
      <c r="BG152" s="215">
        <f>IF(N152="zákl. přenesená",J152,0)</f>
        <v>0</v>
      </c>
      <c r="BH152" s="215">
        <f>IF(N152="sníž. přenesená",J152,0)</f>
        <v>0</v>
      </c>
      <c r="BI152" s="215">
        <f>IF(N152="nulová",J152,0)</f>
        <v>0</v>
      </c>
      <c r="BJ152" s="16" t="s">
        <v>21</v>
      </c>
      <c r="BK152" s="215">
        <f>ROUND(I152*H152,2)</f>
        <v>0</v>
      </c>
      <c r="BL152" s="16" t="s">
        <v>245</v>
      </c>
      <c r="BM152" s="16" t="s">
        <v>579</v>
      </c>
    </row>
    <row r="153" s="1" customFormat="1">
      <c r="B153" s="38"/>
      <c r="C153" s="39"/>
      <c r="D153" s="225" t="s">
        <v>177</v>
      </c>
      <c r="E153" s="39"/>
      <c r="F153" s="235" t="s">
        <v>580</v>
      </c>
      <c r="G153" s="39"/>
      <c r="H153" s="39"/>
      <c r="I153" s="128"/>
      <c r="J153" s="39"/>
      <c r="K153" s="39"/>
      <c r="L153" s="43"/>
      <c r="M153" s="236"/>
      <c r="N153" s="79"/>
      <c r="O153" s="79"/>
      <c r="P153" s="79"/>
      <c r="Q153" s="79"/>
      <c r="R153" s="79"/>
      <c r="S153" s="79"/>
      <c r="T153" s="80"/>
      <c r="AT153" s="16" t="s">
        <v>177</v>
      </c>
      <c r="AU153" s="16" t="s">
        <v>91</v>
      </c>
    </row>
    <row r="154" s="1" customFormat="1" ht="22.5" customHeight="1">
      <c r="B154" s="38"/>
      <c r="C154" s="204" t="s">
        <v>339</v>
      </c>
      <c r="D154" s="204" t="s">
        <v>127</v>
      </c>
      <c r="E154" s="205" t="s">
        <v>581</v>
      </c>
      <c r="F154" s="206" t="s">
        <v>582</v>
      </c>
      <c r="G154" s="207" t="s">
        <v>264</v>
      </c>
      <c r="H154" s="208">
        <v>14</v>
      </c>
      <c r="I154" s="209"/>
      <c r="J154" s="210">
        <f>ROUND(I154*H154,2)</f>
        <v>0</v>
      </c>
      <c r="K154" s="206" t="s">
        <v>167</v>
      </c>
      <c r="L154" s="43"/>
      <c r="M154" s="211" t="s">
        <v>39</v>
      </c>
      <c r="N154" s="212" t="s">
        <v>53</v>
      </c>
      <c r="O154" s="79"/>
      <c r="P154" s="213">
        <f>O154*H154</f>
        <v>0</v>
      </c>
      <c r="Q154" s="213">
        <v>6.9999999999999994E-05</v>
      </c>
      <c r="R154" s="213">
        <f>Q154*H154</f>
        <v>0.00097999999999999997</v>
      </c>
      <c r="S154" s="213">
        <v>0</v>
      </c>
      <c r="T154" s="214">
        <f>S154*H154</f>
        <v>0</v>
      </c>
      <c r="AR154" s="16" t="s">
        <v>245</v>
      </c>
      <c r="AT154" s="16" t="s">
        <v>127</v>
      </c>
      <c r="AU154" s="16" t="s">
        <v>91</v>
      </c>
      <c r="AY154" s="16" t="s">
        <v>123</v>
      </c>
      <c r="BE154" s="215">
        <f>IF(N154="základní",J154,0)</f>
        <v>0</v>
      </c>
      <c r="BF154" s="215">
        <f>IF(N154="snížená",J154,0)</f>
        <v>0</v>
      </c>
      <c r="BG154" s="215">
        <f>IF(N154="zákl. přenesená",J154,0)</f>
        <v>0</v>
      </c>
      <c r="BH154" s="215">
        <f>IF(N154="sníž. přenesená",J154,0)</f>
        <v>0</v>
      </c>
      <c r="BI154" s="215">
        <f>IF(N154="nulová",J154,0)</f>
        <v>0</v>
      </c>
      <c r="BJ154" s="16" t="s">
        <v>21</v>
      </c>
      <c r="BK154" s="215">
        <f>ROUND(I154*H154,2)</f>
        <v>0</v>
      </c>
      <c r="BL154" s="16" t="s">
        <v>245</v>
      </c>
      <c r="BM154" s="16" t="s">
        <v>583</v>
      </c>
    </row>
    <row r="155" s="1" customFormat="1">
      <c r="B155" s="38"/>
      <c r="C155" s="39"/>
      <c r="D155" s="225" t="s">
        <v>177</v>
      </c>
      <c r="E155" s="39"/>
      <c r="F155" s="235" t="s">
        <v>580</v>
      </c>
      <c r="G155" s="39"/>
      <c r="H155" s="39"/>
      <c r="I155" s="128"/>
      <c r="J155" s="39"/>
      <c r="K155" s="39"/>
      <c r="L155" s="43"/>
      <c r="M155" s="236"/>
      <c r="N155" s="79"/>
      <c r="O155" s="79"/>
      <c r="P155" s="79"/>
      <c r="Q155" s="79"/>
      <c r="R155" s="79"/>
      <c r="S155" s="79"/>
      <c r="T155" s="80"/>
      <c r="AT155" s="16" t="s">
        <v>177</v>
      </c>
      <c r="AU155" s="16" t="s">
        <v>91</v>
      </c>
    </row>
    <row r="156" s="1" customFormat="1" ht="22.5" customHeight="1">
      <c r="B156" s="38"/>
      <c r="C156" s="204" t="s">
        <v>344</v>
      </c>
      <c r="D156" s="204" t="s">
        <v>127</v>
      </c>
      <c r="E156" s="205" t="s">
        <v>584</v>
      </c>
      <c r="F156" s="206" t="s">
        <v>585</v>
      </c>
      <c r="G156" s="207" t="s">
        <v>264</v>
      </c>
      <c r="H156" s="208">
        <v>19</v>
      </c>
      <c r="I156" s="209"/>
      <c r="J156" s="210">
        <f>ROUND(I156*H156,2)</f>
        <v>0</v>
      </c>
      <c r="K156" s="206" t="s">
        <v>167</v>
      </c>
      <c r="L156" s="43"/>
      <c r="M156" s="211" t="s">
        <v>39</v>
      </c>
      <c r="N156" s="212" t="s">
        <v>53</v>
      </c>
      <c r="O156" s="79"/>
      <c r="P156" s="213">
        <f>O156*H156</f>
        <v>0</v>
      </c>
      <c r="Q156" s="213">
        <v>0.00014999999999999999</v>
      </c>
      <c r="R156" s="213">
        <f>Q156*H156</f>
        <v>0.0028499999999999997</v>
      </c>
      <c r="S156" s="213">
        <v>0</v>
      </c>
      <c r="T156" s="214">
        <f>S156*H156</f>
        <v>0</v>
      </c>
      <c r="AR156" s="16" t="s">
        <v>245</v>
      </c>
      <c r="AT156" s="16" t="s">
        <v>127</v>
      </c>
      <c r="AU156" s="16" t="s">
        <v>91</v>
      </c>
      <c r="AY156" s="16" t="s">
        <v>123</v>
      </c>
      <c r="BE156" s="215">
        <f>IF(N156="základní",J156,0)</f>
        <v>0</v>
      </c>
      <c r="BF156" s="215">
        <f>IF(N156="snížená",J156,0)</f>
        <v>0</v>
      </c>
      <c r="BG156" s="215">
        <f>IF(N156="zákl. přenesená",J156,0)</f>
        <v>0</v>
      </c>
      <c r="BH156" s="215">
        <f>IF(N156="sníž. přenesená",J156,0)</f>
        <v>0</v>
      </c>
      <c r="BI156" s="215">
        <f>IF(N156="nulová",J156,0)</f>
        <v>0</v>
      </c>
      <c r="BJ156" s="16" t="s">
        <v>21</v>
      </c>
      <c r="BK156" s="215">
        <f>ROUND(I156*H156,2)</f>
        <v>0</v>
      </c>
      <c r="BL156" s="16" t="s">
        <v>245</v>
      </c>
      <c r="BM156" s="16" t="s">
        <v>586</v>
      </c>
    </row>
    <row r="157" s="1" customFormat="1">
      <c r="B157" s="38"/>
      <c r="C157" s="39"/>
      <c r="D157" s="225" t="s">
        <v>177</v>
      </c>
      <c r="E157" s="39"/>
      <c r="F157" s="235" t="s">
        <v>580</v>
      </c>
      <c r="G157" s="39"/>
      <c r="H157" s="39"/>
      <c r="I157" s="128"/>
      <c r="J157" s="39"/>
      <c r="K157" s="39"/>
      <c r="L157" s="43"/>
      <c r="M157" s="236"/>
      <c r="N157" s="79"/>
      <c r="O157" s="79"/>
      <c r="P157" s="79"/>
      <c r="Q157" s="79"/>
      <c r="R157" s="79"/>
      <c r="S157" s="79"/>
      <c r="T157" s="80"/>
      <c r="AT157" s="16" t="s">
        <v>177</v>
      </c>
      <c r="AU157" s="16" t="s">
        <v>91</v>
      </c>
    </row>
    <row r="158" s="1" customFormat="1" ht="16.5" customHeight="1">
      <c r="B158" s="38"/>
      <c r="C158" s="204" t="s">
        <v>348</v>
      </c>
      <c r="D158" s="204" t="s">
        <v>127</v>
      </c>
      <c r="E158" s="205" t="s">
        <v>587</v>
      </c>
      <c r="F158" s="206" t="s">
        <v>588</v>
      </c>
      <c r="G158" s="207" t="s">
        <v>201</v>
      </c>
      <c r="H158" s="208">
        <v>15</v>
      </c>
      <c r="I158" s="209"/>
      <c r="J158" s="210">
        <f>ROUND(I158*H158,2)</f>
        <v>0</v>
      </c>
      <c r="K158" s="206" t="s">
        <v>167</v>
      </c>
      <c r="L158" s="43"/>
      <c r="M158" s="211" t="s">
        <v>39</v>
      </c>
      <c r="N158" s="212" t="s">
        <v>53</v>
      </c>
      <c r="O158" s="79"/>
      <c r="P158" s="213">
        <f>O158*H158</f>
        <v>0</v>
      </c>
      <c r="Q158" s="213">
        <v>0</v>
      </c>
      <c r="R158" s="213">
        <f>Q158*H158</f>
        <v>0</v>
      </c>
      <c r="S158" s="213">
        <v>0</v>
      </c>
      <c r="T158" s="214">
        <f>S158*H158</f>
        <v>0</v>
      </c>
      <c r="AR158" s="16" t="s">
        <v>245</v>
      </c>
      <c r="AT158" s="16" t="s">
        <v>127</v>
      </c>
      <c r="AU158" s="16" t="s">
        <v>91</v>
      </c>
      <c r="AY158" s="16" t="s">
        <v>123</v>
      </c>
      <c r="BE158" s="215">
        <f>IF(N158="základní",J158,0)</f>
        <v>0</v>
      </c>
      <c r="BF158" s="215">
        <f>IF(N158="snížená",J158,0)</f>
        <v>0</v>
      </c>
      <c r="BG158" s="215">
        <f>IF(N158="zákl. přenesená",J158,0)</f>
        <v>0</v>
      </c>
      <c r="BH158" s="215">
        <f>IF(N158="sníž. přenesená",J158,0)</f>
        <v>0</v>
      </c>
      <c r="BI158" s="215">
        <f>IF(N158="nulová",J158,0)</f>
        <v>0</v>
      </c>
      <c r="BJ158" s="16" t="s">
        <v>21</v>
      </c>
      <c r="BK158" s="215">
        <f>ROUND(I158*H158,2)</f>
        <v>0</v>
      </c>
      <c r="BL158" s="16" t="s">
        <v>245</v>
      </c>
      <c r="BM158" s="16" t="s">
        <v>589</v>
      </c>
    </row>
    <row r="159" s="1" customFormat="1">
      <c r="B159" s="38"/>
      <c r="C159" s="39"/>
      <c r="D159" s="225" t="s">
        <v>177</v>
      </c>
      <c r="E159" s="39"/>
      <c r="F159" s="235" t="s">
        <v>590</v>
      </c>
      <c r="G159" s="39"/>
      <c r="H159" s="39"/>
      <c r="I159" s="128"/>
      <c r="J159" s="39"/>
      <c r="K159" s="39"/>
      <c r="L159" s="43"/>
      <c r="M159" s="236"/>
      <c r="N159" s="79"/>
      <c r="O159" s="79"/>
      <c r="P159" s="79"/>
      <c r="Q159" s="79"/>
      <c r="R159" s="79"/>
      <c r="S159" s="79"/>
      <c r="T159" s="80"/>
      <c r="AT159" s="16" t="s">
        <v>177</v>
      </c>
      <c r="AU159" s="16" t="s">
        <v>91</v>
      </c>
    </row>
    <row r="160" s="1" customFormat="1" ht="16.5" customHeight="1">
      <c r="B160" s="38"/>
      <c r="C160" s="204" t="s">
        <v>353</v>
      </c>
      <c r="D160" s="204" t="s">
        <v>127</v>
      </c>
      <c r="E160" s="205" t="s">
        <v>591</v>
      </c>
      <c r="F160" s="206" t="s">
        <v>592</v>
      </c>
      <c r="G160" s="207" t="s">
        <v>201</v>
      </c>
      <c r="H160" s="208">
        <v>6</v>
      </c>
      <c r="I160" s="209"/>
      <c r="J160" s="210">
        <f>ROUND(I160*H160,2)</f>
        <v>0</v>
      </c>
      <c r="K160" s="206" t="s">
        <v>167</v>
      </c>
      <c r="L160" s="43"/>
      <c r="M160" s="211" t="s">
        <v>39</v>
      </c>
      <c r="N160" s="212" t="s">
        <v>53</v>
      </c>
      <c r="O160" s="79"/>
      <c r="P160" s="213">
        <f>O160*H160</f>
        <v>0</v>
      </c>
      <c r="Q160" s="213">
        <v>0</v>
      </c>
      <c r="R160" s="213">
        <f>Q160*H160</f>
        <v>0</v>
      </c>
      <c r="S160" s="213">
        <v>0</v>
      </c>
      <c r="T160" s="214">
        <f>S160*H160</f>
        <v>0</v>
      </c>
      <c r="AR160" s="16" t="s">
        <v>245</v>
      </c>
      <c r="AT160" s="16" t="s">
        <v>127</v>
      </c>
      <c r="AU160" s="16" t="s">
        <v>91</v>
      </c>
      <c r="AY160" s="16" t="s">
        <v>123</v>
      </c>
      <c r="BE160" s="215">
        <f>IF(N160="základní",J160,0)</f>
        <v>0</v>
      </c>
      <c r="BF160" s="215">
        <f>IF(N160="snížená",J160,0)</f>
        <v>0</v>
      </c>
      <c r="BG160" s="215">
        <f>IF(N160="zákl. přenesená",J160,0)</f>
        <v>0</v>
      </c>
      <c r="BH160" s="215">
        <f>IF(N160="sníž. přenesená",J160,0)</f>
        <v>0</v>
      </c>
      <c r="BI160" s="215">
        <f>IF(N160="nulová",J160,0)</f>
        <v>0</v>
      </c>
      <c r="BJ160" s="16" t="s">
        <v>21</v>
      </c>
      <c r="BK160" s="215">
        <f>ROUND(I160*H160,2)</f>
        <v>0</v>
      </c>
      <c r="BL160" s="16" t="s">
        <v>245</v>
      </c>
      <c r="BM160" s="16" t="s">
        <v>593</v>
      </c>
    </row>
    <row r="161" s="1" customFormat="1">
      <c r="B161" s="38"/>
      <c r="C161" s="39"/>
      <c r="D161" s="225" t="s">
        <v>177</v>
      </c>
      <c r="E161" s="39"/>
      <c r="F161" s="235" t="s">
        <v>594</v>
      </c>
      <c r="G161" s="39"/>
      <c r="H161" s="39"/>
      <c r="I161" s="128"/>
      <c r="J161" s="39"/>
      <c r="K161" s="39"/>
      <c r="L161" s="43"/>
      <c r="M161" s="236"/>
      <c r="N161" s="79"/>
      <c r="O161" s="79"/>
      <c r="P161" s="79"/>
      <c r="Q161" s="79"/>
      <c r="R161" s="79"/>
      <c r="S161" s="79"/>
      <c r="T161" s="80"/>
      <c r="AT161" s="16" t="s">
        <v>177</v>
      </c>
      <c r="AU161" s="16" t="s">
        <v>91</v>
      </c>
    </row>
    <row r="162" s="1" customFormat="1" ht="16.5" customHeight="1">
      <c r="B162" s="38"/>
      <c r="C162" s="204" t="s">
        <v>359</v>
      </c>
      <c r="D162" s="204" t="s">
        <v>127</v>
      </c>
      <c r="E162" s="205" t="s">
        <v>595</v>
      </c>
      <c r="F162" s="206" t="s">
        <v>596</v>
      </c>
      <c r="G162" s="207" t="s">
        <v>201</v>
      </c>
      <c r="H162" s="208">
        <v>13</v>
      </c>
      <c r="I162" s="209"/>
      <c r="J162" s="210">
        <f>ROUND(I162*H162,2)</f>
        <v>0</v>
      </c>
      <c r="K162" s="206" t="s">
        <v>167</v>
      </c>
      <c r="L162" s="43"/>
      <c r="M162" s="211" t="s">
        <v>39</v>
      </c>
      <c r="N162" s="212" t="s">
        <v>53</v>
      </c>
      <c r="O162" s="79"/>
      <c r="P162" s="213">
        <f>O162*H162</f>
        <v>0</v>
      </c>
      <c r="Q162" s="213">
        <v>0.00012999999999999999</v>
      </c>
      <c r="R162" s="213">
        <f>Q162*H162</f>
        <v>0.0016899999999999999</v>
      </c>
      <c r="S162" s="213">
        <v>0</v>
      </c>
      <c r="T162" s="214">
        <f>S162*H162</f>
        <v>0</v>
      </c>
      <c r="AR162" s="16" t="s">
        <v>245</v>
      </c>
      <c r="AT162" s="16" t="s">
        <v>127</v>
      </c>
      <c r="AU162" s="16" t="s">
        <v>91</v>
      </c>
      <c r="AY162" s="16" t="s">
        <v>123</v>
      </c>
      <c r="BE162" s="215">
        <f>IF(N162="základní",J162,0)</f>
        <v>0</v>
      </c>
      <c r="BF162" s="215">
        <f>IF(N162="snížená",J162,0)</f>
        <v>0</v>
      </c>
      <c r="BG162" s="215">
        <f>IF(N162="zákl. přenesená",J162,0)</f>
        <v>0</v>
      </c>
      <c r="BH162" s="215">
        <f>IF(N162="sníž. přenesená",J162,0)</f>
        <v>0</v>
      </c>
      <c r="BI162" s="215">
        <f>IF(N162="nulová",J162,0)</f>
        <v>0</v>
      </c>
      <c r="BJ162" s="16" t="s">
        <v>21</v>
      </c>
      <c r="BK162" s="215">
        <f>ROUND(I162*H162,2)</f>
        <v>0</v>
      </c>
      <c r="BL162" s="16" t="s">
        <v>245</v>
      </c>
      <c r="BM162" s="16" t="s">
        <v>597</v>
      </c>
    </row>
    <row r="163" s="1" customFormat="1">
      <c r="B163" s="38"/>
      <c r="C163" s="39"/>
      <c r="D163" s="225" t="s">
        <v>177</v>
      </c>
      <c r="E163" s="39"/>
      <c r="F163" s="235" t="s">
        <v>598</v>
      </c>
      <c r="G163" s="39"/>
      <c r="H163" s="39"/>
      <c r="I163" s="128"/>
      <c r="J163" s="39"/>
      <c r="K163" s="39"/>
      <c r="L163" s="43"/>
      <c r="M163" s="236"/>
      <c r="N163" s="79"/>
      <c r="O163" s="79"/>
      <c r="P163" s="79"/>
      <c r="Q163" s="79"/>
      <c r="R163" s="79"/>
      <c r="S163" s="79"/>
      <c r="T163" s="80"/>
      <c r="AT163" s="16" t="s">
        <v>177</v>
      </c>
      <c r="AU163" s="16" t="s">
        <v>91</v>
      </c>
    </row>
    <row r="164" s="1" customFormat="1" ht="16.5" customHeight="1">
      <c r="B164" s="38"/>
      <c r="C164" s="204" t="s">
        <v>363</v>
      </c>
      <c r="D164" s="204" t="s">
        <v>127</v>
      </c>
      <c r="E164" s="205" t="s">
        <v>599</v>
      </c>
      <c r="F164" s="206" t="s">
        <v>600</v>
      </c>
      <c r="G164" s="207" t="s">
        <v>601</v>
      </c>
      <c r="H164" s="208">
        <v>1</v>
      </c>
      <c r="I164" s="209"/>
      <c r="J164" s="210">
        <f>ROUND(I164*H164,2)</f>
        <v>0</v>
      </c>
      <c r="K164" s="206" t="s">
        <v>167</v>
      </c>
      <c r="L164" s="43"/>
      <c r="M164" s="211" t="s">
        <v>39</v>
      </c>
      <c r="N164" s="212" t="s">
        <v>53</v>
      </c>
      <c r="O164" s="79"/>
      <c r="P164" s="213">
        <f>O164*H164</f>
        <v>0</v>
      </c>
      <c r="Q164" s="213">
        <v>0.00025000000000000001</v>
      </c>
      <c r="R164" s="213">
        <f>Q164*H164</f>
        <v>0.00025000000000000001</v>
      </c>
      <c r="S164" s="213">
        <v>0</v>
      </c>
      <c r="T164" s="214">
        <f>S164*H164</f>
        <v>0</v>
      </c>
      <c r="AR164" s="16" t="s">
        <v>245</v>
      </c>
      <c r="AT164" s="16" t="s">
        <v>127</v>
      </c>
      <c r="AU164" s="16" t="s">
        <v>91</v>
      </c>
      <c r="AY164" s="16" t="s">
        <v>123</v>
      </c>
      <c r="BE164" s="215">
        <f>IF(N164="základní",J164,0)</f>
        <v>0</v>
      </c>
      <c r="BF164" s="215">
        <f>IF(N164="snížená",J164,0)</f>
        <v>0</v>
      </c>
      <c r="BG164" s="215">
        <f>IF(N164="zákl. přenesená",J164,0)</f>
        <v>0</v>
      </c>
      <c r="BH164" s="215">
        <f>IF(N164="sníž. přenesená",J164,0)</f>
        <v>0</v>
      </c>
      <c r="BI164" s="215">
        <f>IF(N164="nulová",J164,0)</f>
        <v>0</v>
      </c>
      <c r="BJ164" s="16" t="s">
        <v>21</v>
      </c>
      <c r="BK164" s="215">
        <f>ROUND(I164*H164,2)</f>
        <v>0</v>
      </c>
      <c r="BL164" s="16" t="s">
        <v>245</v>
      </c>
      <c r="BM164" s="16" t="s">
        <v>602</v>
      </c>
    </row>
    <row r="165" s="1" customFormat="1">
      <c r="B165" s="38"/>
      <c r="C165" s="39"/>
      <c r="D165" s="225" t="s">
        <v>177</v>
      </c>
      <c r="E165" s="39"/>
      <c r="F165" s="235" t="s">
        <v>598</v>
      </c>
      <c r="G165" s="39"/>
      <c r="H165" s="39"/>
      <c r="I165" s="128"/>
      <c r="J165" s="39"/>
      <c r="K165" s="39"/>
      <c r="L165" s="43"/>
      <c r="M165" s="236"/>
      <c r="N165" s="79"/>
      <c r="O165" s="79"/>
      <c r="P165" s="79"/>
      <c r="Q165" s="79"/>
      <c r="R165" s="79"/>
      <c r="S165" s="79"/>
      <c r="T165" s="80"/>
      <c r="AT165" s="16" t="s">
        <v>177</v>
      </c>
      <c r="AU165" s="16" t="s">
        <v>91</v>
      </c>
    </row>
    <row r="166" s="1" customFormat="1" ht="16.5" customHeight="1">
      <c r="B166" s="38"/>
      <c r="C166" s="204" t="s">
        <v>367</v>
      </c>
      <c r="D166" s="204" t="s">
        <v>127</v>
      </c>
      <c r="E166" s="205" t="s">
        <v>603</v>
      </c>
      <c r="F166" s="206" t="s">
        <v>604</v>
      </c>
      <c r="G166" s="207" t="s">
        <v>201</v>
      </c>
      <c r="H166" s="208">
        <v>4</v>
      </c>
      <c r="I166" s="209"/>
      <c r="J166" s="210">
        <f>ROUND(I166*H166,2)</f>
        <v>0</v>
      </c>
      <c r="K166" s="206" t="s">
        <v>167</v>
      </c>
      <c r="L166" s="43"/>
      <c r="M166" s="211" t="s">
        <v>39</v>
      </c>
      <c r="N166" s="212" t="s">
        <v>53</v>
      </c>
      <c r="O166" s="79"/>
      <c r="P166" s="213">
        <f>O166*H166</f>
        <v>0</v>
      </c>
      <c r="Q166" s="213">
        <v>0.00022000000000000001</v>
      </c>
      <c r="R166" s="213">
        <f>Q166*H166</f>
        <v>0.00088000000000000003</v>
      </c>
      <c r="S166" s="213">
        <v>0</v>
      </c>
      <c r="T166" s="214">
        <f>S166*H166</f>
        <v>0</v>
      </c>
      <c r="AR166" s="16" t="s">
        <v>245</v>
      </c>
      <c r="AT166" s="16" t="s">
        <v>127</v>
      </c>
      <c r="AU166" s="16" t="s">
        <v>91</v>
      </c>
      <c r="AY166" s="16" t="s">
        <v>123</v>
      </c>
      <c r="BE166" s="215">
        <f>IF(N166="základní",J166,0)</f>
        <v>0</v>
      </c>
      <c r="BF166" s="215">
        <f>IF(N166="snížená",J166,0)</f>
        <v>0</v>
      </c>
      <c r="BG166" s="215">
        <f>IF(N166="zákl. přenesená",J166,0)</f>
        <v>0</v>
      </c>
      <c r="BH166" s="215">
        <f>IF(N166="sníž. přenesená",J166,0)</f>
        <v>0</v>
      </c>
      <c r="BI166" s="215">
        <f>IF(N166="nulová",J166,0)</f>
        <v>0</v>
      </c>
      <c r="BJ166" s="16" t="s">
        <v>21</v>
      </c>
      <c r="BK166" s="215">
        <f>ROUND(I166*H166,2)</f>
        <v>0</v>
      </c>
      <c r="BL166" s="16" t="s">
        <v>245</v>
      </c>
      <c r="BM166" s="16" t="s">
        <v>605</v>
      </c>
    </row>
    <row r="167" s="1" customFormat="1">
      <c r="B167" s="38"/>
      <c r="C167" s="39"/>
      <c r="D167" s="225" t="s">
        <v>177</v>
      </c>
      <c r="E167" s="39"/>
      <c r="F167" s="235" t="s">
        <v>598</v>
      </c>
      <c r="G167" s="39"/>
      <c r="H167" s="39"/>
      <c r="I167" s="128"/>
      <c r="J167" s="39"/>
      <c r="K167" s="39"/>
      <c r="L167" s="43"/>
      <c r="M167" s="236"/>
      <c r="N167" s="79"/>
      <c r="O167" s="79"/>
      <c r="P167" s="79"/>
      <c r="Q167" s="79"/>
      <c r="R167" s="79"/>
      <c r="S167" s="79"/>
      <c r="T167" s="80"/>
      <c r="AT167" s="16" t="s">
        <v>177</v>
      </c>
      <c r="AU167" s="16" t="s">
        <v>91</v>
      </c>
    </row>
    <row r="168" s="1" customFormat="1" ht="16.5" customHeight="1">
      <c r="B168" s="38"/>
      <c r="C168" s="204" t="s">
        <v>29</v>
      </c>
      <c r="D168" s="204" t="s">
        <v>127</v>
      </c>
      <c r="E168" s="205" t="s">
        <v>606</v>
      </c>
      <c r="F168" s="206" t="s">
        <v>607</v>
      </c>
      <c r="G168" s="207" t="s">
        <v>201</v>
      </c>
      <c r="H168" s="208">
        <v>1</v>
      </c>
      <c r="I168" s="209"/>
      <c r="J168" s="210">
        <f>ROUND(I168*H168,2)</f>
        <v>0</v>
      </c>
      <c r="K168" s="206" t="s">
        <v>167</v>
      </c>
      <c r="L168" s="43"/>
      <c r="M168" s="211" t="s">
        <v>39</v>
      </c>
      <c r="N168" s="212" t="s">
        <v>53</v>
      </c>
      <c r="O168" s="79"/>
      <c r="P168" s="213">
        <f>O168*H168</f>
        <v>0</v>
      </c>
      <c r="Q168" s="213">
        <v>3.0000000000000001E-05</v>
      </c>
      <c r="R168" s="213">
        <f>Q168*H168</f>
        <v>3.0000000000000001E-05</v>
      </c>
      <c r="S168" s="213">
        <v>0</v>
      </c>
      <c r="T168" s="214">
        <f>S168*H168</f>
        <v>0</v>
      </c>
      <c r="AR168" s="16" t="s">
        <v>245</v>
      </c>
      <c r="AT168" s="16" t="s">
        <v>127</v>
      </c>
      <c r="AU168" s="16" t="s">
        <v>91</v>
      </c>
      <c r="AY168" s="16" t="s">
        <v>123</v>
      </c>
      <c r="BE168" s="215">
        <f>IF(N168="základní",J168,0)</f>
        <v>0</v>
      </c>
      <c r="BF168" s="215">
        <f>IF(N168="snížená",J168,0)</f>
        <v>0</v>
      </c>
      <c r="BG168" s="215">
        <f>IF(N168="zákl. přenesená",J168,0)</f>
        <v>0</v>
      </c>
      <c r="BH168" s="215">
        <f>IF(N168="sníž. přenesená",J168,0)</f>
        <v>0</v>
      </c>
      <c r="BI168" s="215">
        <f>IF(N168="nulová",J168,0)</f>
        <v>0</v>
      </c>
      <c r="BJ168" s="16" t="s">
        <v>21</v>
      </c>
      <c r="BK168" s="215">
        <f>ROUND(I168*H168,2)</f>
        <v>0</v>
      </c>
      <c r="BL168" s="16" t="s">
        <v>245</v>
      </c>
      <c r="BM168" s="16" t="s">
        <v>608</v>
      </c>
    </row>
    <row r="169" s="1" customFormat="1" ht="16.5" customHeight="1">
      <c r="B169" s="38"/>
      <c r="C169" s="204" t="s">
        <v>374</v>
      </c>
      <c r="D169" s="204" t="s">
        <v>127</v>
      </c>
      <c r="E169" s="205" t="s">
        <v>609</v>
      </c>
      <c r="F169" s="206" t="s">
        <v>610</v>
      </c>
      <c r="G169" s="207" t="s">
        <v>201</v>
      </c>
      <c r="H169" s="208">
        <v>2</v>
      </c>
      <c r="I169" s="209"/>
      <c r="J169" s="210">
        <f>ROUND(I169*H169,2)</f>
        <v>0</v>
      </c>
      <c r="K169" s="206" t="s">
        <v>167</v>
      </c>
      <c r="L169" s="43"/>
      <c r="M169" s="211" t="s">
        <v>39</v>
      </c>
      <c r="N169" s="212" t="s">
        <v>53</v>
      </c>
      <c r="O169" s="79"/>
      <c r="P169" s="213">
        <f>O169*H169</f>
        <v>0</v>
      </c>
      <c r="Q169" s="213">
        <v>0.00021000000000000001</v>
      </c>
      <c r="R169" s="213">
        <f>Q169*H169</f>
        <v>0.00042000000000000002</v>
      </c>
      <c r="S169" s="213">
        <v>0</v>
      </c>
      <c r="T169" s="214">
        <f>S169*H169</f>
        <v>0</v>
      </c>
      <c r="AR169" s="16" t="s">
        <v>245</v>
      </c>
      <c r="AT169" s="16" t="s">
        <v>127</v>
      </c>
      <c r="AU169" s="16" t="s">
        <v>91</v>
      </c>
      <c r="AY169" s="16" t="s">
        <v>123</v>
      </c>
      <c r="BE169" s="215">
        <f>IF(N169="základní",J169,0)</f>
        <v>0</v>
      </c>
      <c r="BF169" s="215">
        <f>IF(N169="snížená",J169,0)</f>
        <v>0</v>
      </c>
      <c r="BG169" s="215">
        <f>IF(N169="zákl. přenesená",J169,0)</f>
        <v>0</v>
      </c>
      <c r="BH169" s="215">
        <f>IF(N169="sníž. přenesená",J169,0)</f>
        <v>0</v>
      </c>
      <c r="BI169" s="215">
        <f>IF(N169="nulová",J169,0)</f>
        <v>0</v>
      </c>
      <c r="BJ169" s="16" t="s">
        <v>21</v>
      </c>
      <c r="BK169" s="215">
        <f>ROUND(I169*H169,2)</f>
        <v>0</v>
      </c>
      <c r="BL169" s="16" t="s">
        <v>245</v>
      </c>
      <c r="BM169" s="16" t="s">
        <v>611</v>
      </c>
    </row>
    <row r="170" s="1" customFormat="1" ht="16.5" customHeight="1">
      <c r="B170" s="38"/>
      <c r="C170" s="204" t="s">
        <v>381</v>
      </c>
      <c r="D170" s="204" t="s">
        <v>127</v>
      </c>
      <c r="E170" s="205" t="s">
        <v>609</v>
      </c>
      <c r="F170" s="206" t="s">
        <v>610</v>
      </c>
      <c r="G170" s="207" t="s">
        <v>201</v>
      </c>
      <c r="H170" s="208">
        <v>3</v>
      </c>
      <c r="I170" s="209"/>
      <c r="J170" s="210">
        <f>ROUND(I170*H170,2)</f>
        <v>0</v>
      </c>
      <c r="K170" s="206" t="s">
        <v>167</v>
      </c>
      <c r="L170" s="43"/>
      <c r="M170" s="211" t="s">
        <v>39</v>
      </c>
      <c r="N170" s="212" t="s">
        <v>53</v>
      </c>
      <c r="O170" s="79"/>
      <c r="P170" s="213">
        <f>O170*H170</f>
        <v>0</v>
      </c>
      <c r="Q170" s="213">
        <v>0.00021000000000000001</v>
      </c>
      <c r="R170" s="213">
        <f>Q170*H170</f>
        <v>0.00063000000000000003</v>
      </c>
      <c r="S170" s="213">
        <v>0</v>
      </c>
      <c r="T170" s="214">
        <f>S170*H170</f>
        <v>0</v>
      </c>
      <c r="AR170" s="16" t="s">
        <v>245</v>
      </c>
      <c r="AT170" s="16" t="s">
        <v>127</v>
      </c>
      <c r="AU170" s="16" t="s">
        <v>91</v>
      </c>
      <c r="AY170" s="16" t="s">
        <v>123</v>
      </c>
      <c r="BE170" s="215">
        <f>IF(N170="základní",J170,0)</f>
        <v>0</v>
      </c>
      <c r="BF170" s="215">
        <f>IF(N170="snížená",J170,0)</f>
        <v>0</v>
      </c>
      <c r="BG170" s="215">
        <f>IF(N170="zákl. přenesená",J170,0)</f>
        <v>0</v>
      </c>
      <c r="BH170" s="215">
        <f>IF(N170="sníž. přenesená",J170,0)</f>
        <v>0</v>
      </c>
      <c r="BI170" s="215">
        <f>IF(N170="nulová",J170,0)</f>
        <v>0</v>
      </c>
      <c r="BJ170" s="16" t="s">
        <v>21</v>
      </c>
      <c r="BK170" s="215">
        <f>ROUND(I170*H170,2)</f>
        <v>0</v>
      </c>
      <c r="BL170" s="16" t="s">
        <v>245</v>
      </c>
      <c r="BM170" s="16" t="s">
        <v>612</v>
      </c>
    </row>
    <row r="171" s="1" customFormat="1" ht="16.5" customHeight="1">
      <c r="B171" s="38"/>
      <c r="C171" s="204" t="s">
        <v>386</v>
      </c>
      <c r="D171" s="204" t="s">
        <v>127</v>
      </c>
      <c r="E171" s="205" t="s">
        <v>613</v>
      </c>
      <c r="F171" s="206" t="s">
        <v>614</v>
      </c>
      <c r="G171" s="207" t="s">
        <v>201</v>
      </c>
      <c r="H171" s="208">
        <v>1</v>
      </c>
      <c r="I171" s="209"/>
      <c r="J171" s="210">
        <f>ROUND(I171*H171,2)</f>
        <v>0</v>
      </c>
      <c r="K171" s="206" t="s">
        <v>167</v>
      </c>
      <c r="L171" s="43"/>
      <c r="M171" s="211" t="s">
        <v>39</v>
      </c>
      <c r="N171" s="212" t="s">
        <v>53</v>
      </c>
      <c r="O171" s="79"/>
      <c r="P171" s="213">
        <f>O171*H171</f>
        <v>0</v>
      </c>
      <c r="Q171" s="213">
        <v>2.0000000000000002E-05</v>
      </c>
      <c r="R171" s="213">
        <f>Q171*H171</f>
        <v>2.0000000000000002E-05</v>
      </c>
      <c r="S171" s="213">
        <v>0</v>
      </c>
      <c r="T171" s="214">
        <f>S171*H171</f>
        <v>0</v>
      </c>
      <c r="AR171" s="16" t="s">
        <v>245</v>
      </c>
      <c r="AT171" s="16" t="s">
        <v>127</v>
      </c>
      <c r="AU171" s="16" t="s">
        <v>91</v>
      </c>
      <c r="AY171" s="16" t="s">
        <v>123</v>
      </c>
      <c r="BE171" s="215">
        <f>IF(N171="základní",J171,0)</f>
        <v>0</v>
      </c>
      <c r="BF171" s="215">
        <f>IF(N171="snížená",J171,0)</f>
        <v>0</v>
      </c>
      <c r="BG171" s="215">
        <f>IF(N171="zákl. přenesená",J171,0)</f>
        <v>0</v>
      </c>
      <c r="BH171" s="215">
        <f>IF(N171="sníž. přenesená",J171,0)</f>
        <v>0</v>
      </c>
      <c r="BI171" s="215">
        <f>IF(N171="nulová",J171,0)</f>
        <v>0</v>
      </c>
      <c r="BJ171" s="16" t="s">
        <v>21</v>
      </c>
      <c r="BK171" s="215">
        <f>ROUND(I171*H171,2)</f>
        <v>0</v>
      </c>
      <c r="BL171" s="16" t="s">
        <v>245</v>
      </c>
      <c r="BM171" s="16" t="s">
        <v>615</v>
      </c>
    </row>
    <row r="172" s="1" customFormat="1" ht="16.5" customHeight="1">
      <c r="B172" s="38"/>
      <c r="C172" s="248" t="s">
        <v>390</v>
      </c>
      <c r="D172" s="248" t="s">
        <v>205</v>
      </c>
      <c r="E172" s="249" t="s">
        <v>616</v>
      </c>
      <c r="F172" s="250" t="s">
        <v>617</v>
      </c>
      <c r="G172" s="251" t="s">
        <v>201</v>
      </c>
      <c r="H172" s="252">
        <v>1</v>
      </c>
      <c r="I172" s="253"/>
      <c r="J172" s="254">
        <f>ROUND(I172*H172,2)</f>
        <v>0</v>
      </c>
      <c r="K172" s="250" t="s">
        <v>167</v>
      </c>
      <c r="L172" s="255"/>
      <c r="M172" s="256" t="s">
        <v>39</v>
      </c>
      <c r="N172" s="257" t="s">
        <v>53</v>
      </c>
      <c r="O172" s="79"/>
      <c r="P172" s="213">
        <f>O172*H172</f>
        <v>0</v>
      </c>
      <c r="Q172" s="213">
        <v>0.00019000000000000001</v>
      </c>
      <c r="R172" s="213">
        <f>Q172*H172</f>
        <v>0.00019000000000000001</v>
      </c>
      <c r="S172" s="213">
        <v>0</v>
      </c>
      <c r="T172" s="214">
        <f>S172*H172</f>
        <v>0</v>
      </c>
      <c r="AR172" s="16" t="s">
        <v>278</v>
      </c>
      <c r="AT172" s="16" t="s">
        <v>205</v>
      </c>
      <c r="AU172" s="16" t="s">
        <v>91</v>
      </c>
      <c r="AY172" s="16" t="s">
        <v>123</v>
      </c>
      <c r="BE172" s="215">
        <f>IF(N172="základní",J172,0)</f>
        <v>0</v>
      </c>
      <c r="BF172" s="215">
        <f>IF(N172="snížená",J172,0)</f>
        <v>0</v>
      </c>
      <c r="BG172" s="215">
        <f>IF(N172="zákl. přenesená",J172,0)</f>
        <v>0</v>
      </c>
      <c r="BH172" s="215">
        <f>IF(N172="sníž. přenesená",J172,0)</f>
        <v>0</v>
      </c>
      <c r="BI172" s="215">
        <f>IF(N172="nulová",J172,0)</f>
        <v>0</v>
      </c>
      <c r="BJ172" s="16" t="s">
        <v>21</v>
      </c>
      <c r="BK172" s="215">
        <f>ROUND(I172*H172,2)</f>
        <v>0</v>
      </c>
      <c r="BL172" s="16" t="s">
        <v>245</v>
      </c>
      <c r="BM172" s="16" t="s">
        <v>618</v>
      </c>
    </row>
    <row r="173" s="1" customFormat="1" ht="16.5" customHeight="1">
      <c r="B173" s="38"/>
      <c r="C173" s="204" t="s">
        <v>394</v>
      </c>
      <c r="D173" s="204" t="s">
        <v>127</v>
      </c>
      <c r="E173" s="205" t="s">
        <v>619</v>
      </c>
      <c r="F173" s="206" t="s">
        <v>620</v>
      </c>
      <c r="G173" s="207" t="s">
        <v>201</v>
      </c>
      <c r="H173" s="208">
        <v>7</v>
      </c>
      <c r="I173" s="209"/>
      <c r="J173" s="210">
        <f>ROUND(I173*H173,2)</f>
        <v>0</v>
      </c>
      <c r="K173" s="206" t="s">
        <v>167</v>
      </c>
      <c r="L173" s="43"/>
      <c r="M173" s="211" t="s">
        <v>39</v>
      </c>
      <c r="N173" s="212" t="s">
        <v>53</v>
      </c>
      <c r="O173" s="79"/>
      <c r="P173" s="213">
        <f>O173*H173</f>
        <v>0</v>
      </c>
      <c r="Q173" s="213">
        <v>0</v>
      </c>
      <c r="R173" s="213">
        <f>Q173*H173</f>
        <v>0</v>
      </c>
      <c r="S173" s="213">
        <v>0.0055999999999999999</v>
      </c>
      <c r="T173" s="214">
        <f>S173*H173</f>
        <v>0.039199999999999999</v>
      </c>
      <c r="AR173" s="16" t="s">
        <v>162</v>
      </c>
      <c r="AT173" s="16" t="s">
        <v>127</v>
      </c>
      <c r="AU173" s="16" t="s">
        <v>91</v>
      </c>
      <c r="AY173" s="16" t="s">
        <v>123</v>
      </c>
      <c r="BE173" s="215">
        <f>IF(N173="základní",J173,0)</f>
        <v>0</v>
      </c>
      <c r="BF173" s="215">
        <f>IF(N173="snížená",J173,0)</f>
        <v>0</v>
      </c>
      <c r="BG173" s="215">
        <f>IF(N173="zákl. přenesená",J173,0)</f>
        <v>0</v>
      </c>
      <c r="BH173" s="215">
        <f>IF(N173="sníž. přenesená",J173,0)</f>
        <v>0</v>
      </c>
      <c r="BI173" s="215">
        <f>IF(N173="nulová",J173,0)</f>
        <v>0</v>
      </c>
      <c r="BJ173" s="16" t="s">
        <v>21</v>
      </c>
      <c r="BK173" s="215">
        <f>ROUND(I173*H173,2)</f>
        <v>0</v>
      </c>
      <c r="BL173" s="16" t="s">
        <v>162</v>
      </c>
      <c r="BM173" s="16" t="s">
        <v>621</v>
      </c>
    </row>
    <row r="174" s="1" customFormat="1" ht="16.5" customHeight="1">
      <c r="B174" s="38"/>
      <c r="C174" s="204" t="s">
        <v>400</v>
      </c>
      <c r="D174" s="204" t="s">
        <v>127</v>
      </c>
      <c r="E174" s="205" t="s">
        <v>622</v>
      </c>
      <c r="F174" s="206" t="s">
        <v>623</v>
      </c>
      <c r="G174" s="207" t="s">
        <v>201</v>
      </c>
      <c r="H174" s="208">
        <v>3</v>
      </c>
      <c r="I174" s="209"/>
      <c r="J174" s="210">
        <f>ROUND(I174*H174,2)</f>
        <v>0</v>
      </c>
      <c r="K174" s="206" t="s">
        <v>131</v>
      </c>
      <c r="L174" s="43"/>
      <c r="M174" s="211" t="s">
        <v>39</v>
      </c>
      <c r="N174" s="212" t="s">
        <v>53</v>
      </c>
      <c r="O174" s="79"/>
      <c r="P174" s="213">
        <f>O174*H174</f>
        <v>0</v>
      </c>
      <c r="Q174" s="213">
        <v>0.0012700000000000001</v>
      </c>
      <c r="R174" s="213">
        <f>Q174*H174</f>
        <v>0.00381</v>
      </c>
      <c r="S174" s="213">
        <v>0</v>
      </c>
      <c r="T174" s="214">
        <f>S174*H174</f>
        <v>0</v>
      </c>
      <c r="AR174" s="16" t="s">
        <v>245</v>
      </c>
      <c r="AT174" s="16" t="s">
        <v>127</v>
      </c>
      <c r="AU174" s="16" t="s">
        <v>91</v>
      </c>
      <c r="AY174" s="16" t="s">
        <v>123</v>
      </c>
      <c r="BE174" s="215">
        <f>IF(N174="základní",J174,0)</f>
        <v>0</v>
      </c>
      <c r="BF174" s="215">
        <f>IF(N174="snížená",J174,0)</f>
        <v>0</v>
      </c>
      <c r="BG174" s="215">
        <f>IF(N174="zákl. přenesená",J174,0)</f>
        <v>0</v>
      </c>
      <c r="BH174" s="215">
        <f>IF(N174="sníž. přenesená",J174,0)</f>
        <v>0</v>
      </c>
      <c r="BI174" s="215">
        <f>IF(N174="nulová",J174,0)</f>
        <v>0</v>
      </c>
      <c r="BJ174" s="16" t="s">
        <v>21</v>
      </c>
      <c r="BK174" s="215">
        <f>ROUND(I174*H174,2)</f>
        <v>0</v>
      </c>
      <c r="BL174" s="16" t="s">
        <v>245</v>
      </c>
      <c r="BM174" s="16" t="s">
        <v>624</v>
      </c>
    </row>
    <row r="175" s="1" customFormat="1">
      <c r="B175" s="38"/>
      <c r="C175" s="39"/>
      <c r="D175" s="225" t="s">
        <v>177</v>
      </c>
      <c r="E175" s="39"/>
      <c r="F175" s="235" t="s">
        <v>625</v>
      </c>
      <c r="G175" s="39"/>
      <c r="H175" s="39"/>
      <c r="I175" s="128"/>
      <c r="J175" s="39"/>
      <c r="K175" s="39"/>
      <c r="L175" s="43"/>
      <c r="M175" s="236"/>
      <c r="N175" s="79"/>
      <c r="O175" s="79"/>
      <c r="P175" s="79"/>
      <c r="Q175" s="79"/>
      <c r="R175" s="79"/>
      <c r="S175" s="79"/>
      <c r="T175" s="80"/>
      <c r="AT175" s="16" t="s">
        <v>177</v>
      </c>
      <c r="AU175" s="16" t="s">
        <v>91</v>
      </c>
    </row>
    <row r="176" s="1" customFormat="1" ht="16.5" customHeight="1">
      <c r="B176" s="38"/>
      <c r="C176" s="204" t="s">
        <v>405</v>
      </c>
      <c r="D176" s="204" t="s">
        <v>127</v>
      </c>
      <c r="E176" s="205" t="s">
        <v>626</v>
      </c>
      <c r="F176" s="206" t="s">
        <v>627</v>
      </c>
      <c r="G176" s="207" t="s">
        <v>264</v>
      </c>
      <c r="H176" s="208">
        <v>56</v>
      </c>
      <c r="I176" s="209"/>
      <c r="J176" s="210">
        <f>ROUND(I176*H176,2)</f>
        <v>0</v>
      </c>
      <c r="K176" s="206" t="s">
        <v>167</v>
      </c>
      <c r="L176" s="43"/>
      <c r="M176" s="211" t="s">
        <v>39</v>
      </c>
      <c r="N176" s="212" t="s">
        <v>53</v>
      </c>
      <c r="O176" s="79"/>
      <c r="P176" s="213">
        <f>O176*H176</f>
        <v>0</v>
      </c>
      <c r="Q176" s="213">
        <v>0.00019000000000000001</v>
      </c>
      <c r="R176" s="213">
        <f>Q176*H176</f>
        <v>0.01064</v>
      </c>
      <c r="S176" s="213">
        <v>0</v>
      </c>
      <c r="T176" s="214">
        <f>S176*H176</f>
        <v>0</v>
      </c>
      <c r="AR176" s="16" t="s">
        <v>245</v>
      </c>
      <c r="AT176" s="16" t="s">
        <v>127</v>
      </c>
      <c r="AU176" s="16" t="s">
        <v>91</v>
      </c>
      <c r="AY176" s="16" t="s">
        <v>123</v>
      </c>
      <c r="BE176" s="215">
        <f>IF(N176="základní",J176,0)</f>
        <v>0</v>
      </c>
      <c r="BF176" s="215">
        <f>IF(N176="snížená",J176,0)</f>
        <v>0</v>
      </c>
      <c r="BG176" s="215">
        <f>IF(N176="zákl. přenesená",J176,0)</f>
        <v>0</v>
      </c>
      <c r="BH176" s="215">
        <f>IF(N176="sníž. přenesená",J176,0)</f>
        <v>0</v>
      </c>
      <c r="BI176" s="215">
        <f>IF(N176="nulová",J176,0)</f>
        <v>0</v>
      </c>
      <c r="BJ176" s="16" t="s">
        <v>21</v>
      </c>
      <c r="BK176" s="215">
        <f>ROUND(I176*H176,2)</f>
        <v>0</v>
      </c>
      <c r="BL176" s="16" t="s">
        <v>245</v>
      </c>
      <c r="BM176" s="16" t="s">
        <v>628</v>
      </c>
    </row>
    <row r="177" s="1" customFormat="1">
      <c r="B177" s="38"/>
      <c r="C177" s="39"/>
      <c r="D177" s="225" t="s">
        <v>177</v>
      </c>
      <c r="E177" s="39"/>
      <c r="F177" s="235" t="s">
        <v>629</v>
      </c>
      <c r="G177" s="39"/>
      <c r="H177" s="39"/>
      <c r="I177" s="128"/>
      <c r="J177" s="39"/>
      <c r="K177" s="39"/>
      <c r="L177" s="43"/>
      <c r="M177" s="236"/>
      <c r="N177" s="79"/>
      <c r="O177" s="79"/>
      <c r="P177" s="79"/>
      <c r="Q177" s="79"/>
      <c r="R177" s="79"/>
      <c r="S177" s="79"/>
      <c r="T177" s="80"/>
      <c r="AT177" s="16" t="s">
        <v>177</v>
      </c>
      <c r="AU177" s="16" t="s">
        <v>91</v>
      </c>
    </row>
    <row r="178" s="1" customFormat="1" ht="22.5" customHeight="1">
      <c r="B178" s="38"/>
      <c r="C178" s="204" t="s">
        <v>409</v>
      </c>
      <c r="D178" s="204" t="s">
        <v>127</v>
      </c>
      <c r="E178" s="205" t="s">
        <v>630</v>
      </c>
      <c r="F178" s="206" t="s">
        <v>631</v>
      </c>
      <c r="G178" s="207" t="s">
        <v>264</v>
      </c>
      <c r="H178" s="208">
        <v>19</v>
      </c>
      <c r="I178" s="209"/>
      <c r="J178" s="210">
        <f>ROUND(I178*H178,2)</f>
        <v>0</v>
      </c>
      <c r="K178" s="206" t="s">
        <v>167</v>
      </c>
      <c r="L178" s="43"/>
      <c r="M178" s="211" t="s">
        <v>39</v>
      </c>
      <c r="N178" s="212" t="s">
        <v>53</v>
      </c>
      <c r="O178" s="79"/>
      <c r="P178" s="213">
        <f>O178*H178</f>
        <v>0</v>
      </c>
      <c r="Q178" s="213">
        <v>0.00035</v>
      </c>
      <c r="R178" s="213">
        <f>Q178*H178</f>
        <v>0.0066499999999999997</v>
      </c>
      <c r="S178" s="213">
        <v>0</v>
      </c>
      <c r="T178" s="214">
        <f>S178*H178</f>
        <v>0</v>
      </c>
      <c r="AR178" s="16" t="s">
        <v>245</v>
      </c>
      <c r="AT178" s="16" t="s">
        <v>127</v>
      </c>
      <c r="AU178" s="16" t="s">
        <v>91</v>
      </c>
      <c r="AY178" s="16" t="s">
        <v>123</v>
      </c>
      <c r="BE178" s="215">
        <f>IF(N178="základní",J178,0)</f>
        <v>0</v>
      </c>
      <c r="BF178" s="215">
        <f>IF(N178="snížená",J178,0)</f>
        <v>0</v>
      </c>
      <c r="BG178" s="215">
        <f>IF(N178="zákl. přenesená",J178,0)</f>
        <v>0</v>
      </c>
      <c r="BH178" s="215">
        <f>IF(N178="sníž. přenesená",J178,0)</f>
        <v>0</v>
      </c>
      <c r="BI178" s="215">
        <f>IF(N178="nulová",J178,0)</f>
        <v>0</v>
      </c>
      <c r="BJ178" s="16" t="s">
        <v>21</v>
      </c>
      <c r="BK178" s="215">
        <f>ROUND(I178*H178,2)</f>
        <v>0</v>
      </c>
      <c r="BL178" s="16" t="s">
        <v>245</v>
      </c>
      <c r="BM178" s="16" t="s">
        <v>632</v>
      </c>
    </row>
    <row r="179" s="1" customFormat="1">
      <c r="B179" s="38"/>
      <c r="C179" s="39"/>
      <c r="D179" s="225" t="s">
        <v>177</v>
      </c>
      <c r="E179" s="39"/>
      <c r="F179" s="235" t="s">
        <v>629</v>
      </c>
      <c r="G179" s="39"/>
      <c r="H179" s="39"/>
      <c r="I179" s="128"/>
      <c r="J179" s="39"/>
      <c r="K179" s="39"/>
      <c r="L179" s="43"/>
      <c r="M179" s="236"/>
      <c r="N179" s="79"/>
      <c r="O179" s="79"/>
      <c r="P179" s="79"/>
      <c r="Q179" s="79"/>
      <c r="R179" s="79"/>
      <c r="S179" s="79"/>
      <c r="T179" s="80"/>
      <c r="AT179" s="16" t="s">
        <v>177</v>
      </c>
      <c r="AU179" s="16" t="s">
        <v>91</v>
      </c>
    </row>
    <row r="180" s="1" customFormat="1" ht="16.5" customHeight="1">
      <c r="B180" s="38"/>
      <c r="C180" s="204" t="s">
        <v>413</v>
      </c>
      <c r="D180" s="204" t="s">
        <v>127</v>
      </c>
      <c r="E180" s="205" t="s">
        <v>633</v>
      </c>
      <c r="F180" s="206" t="s">
        <v>634</v>
      </c>
      <c r="G180" s="207" t="s">
        <v>264</v>
      </c>
      <c r="H180" s="208">
        <v>75</v>
      </c>
      <c r="I180" s="209"/>
      <c r="J180" s="210">
        <f>ROUND(I180*H180,2)</f>
        <v>0</v>
      </c>
      <c r="K180" s="206" t="s">
        <v>167</v>
      </c>
      <c r="L180" s="43"/>
      <c r="M180" s="211" t="s">
        <v>39</v>
      </c>
      <c r="N180" s="212" t="s">
        <v>53</v>
      </c>
      <c r="O180" s="79"/>
      <c r="P180" s="213">
        <f>O180*H180</f>
        <v>0</v>
      </c>
      <c r="Q180" s="213">
        <v>1.0000000000000001E-05</v>
      </c>
      <c r="R180" s="213">
        <f>Q180*H180</f>
        <v>0.00075000000000000002</v>
      </c>
      <c r="S180" s="213">
        <v>0</v>
      </c>
      <c r="T180" s="214">
        <f>S180*H180</f>
        <v>0</v>
      </c>
      <c r="AR180" s="16" t="s">
        <v>245</v>
      </c>
      <c r="AT180" s="16" t="s">
        <v>127</v>
      </c>
      <c r="AU180" s="16" t="s">
        <v>91</v>
      </c>
      <c r="AY180" s="16" t="s">
        <v>123</v>
      </c>
      <c r="BE180" s="215">
        <f>IF(N180="základní",J180,0)</f>
        <v>0</v>
      </c>
      <c r="BF180" s="215">
        <f>IF(N180="snížená",J180,0)</f>
        <v>0</v>
      </c>
      <c r="BG180" s="215">
        <f>IF(N180="zákl. přenesená",J180,0)</f>
        <v>0</v>
      </c>
      <c r="BH180" s="215">
        <f>IF(N180="sníž. přenesená",J180,0)</f>
        <v>0</v>
      </c>
      <c r="BI180" s="215">
        <f>IF(N180="nulová",J180,0)</f>
        <v>0</v>
      </c>
      <c r="BJ180" s="16" t="s">
        <v>21</v>
      </c>
      <c r="BK180" s="215">
        <f>ROUND(I180*H180,2)</f>
        <v>0</v>
      </c>
      <c r="BL180" s="16" t="s">
        <v>245</v>
      </c>
      <c r="BM180" s="16" t="s">
        <v>635</v>
      </c>
    </row>
    <row r="181" s="1" customFormat="1">
      <c r="B181" s="38"/>
      <c r="C181" s="39"/>
      <c r="D181" s="225" t="s">
        <v>177</v>
      </c>
      <c r="E181" s="39"/>
      <c r="F181" s="235" t="s">
        <v>629</v>
      </c>
      <c r="G181" s="39"/>
      <c r="H181" s="39"/>
      <c r="I181" s="128"/>
      <c r="J181" s="39"/>
      <c r="K181" s="39"/>
      <c r="L181" s="43"/>
      <c r="M181" s="236"/>
      <c r="N181" s="79"/>
      <c r="O181" s="79"/>
      <c r="P181" s="79"/>
      <c r="Q181" s="79"/>
      <c r="R181" s="79"/>
      <c r="S181" s="79"/>
      <c r="T181" s="80"/>
      <c r="AT181" s="16" t="s">
        <v>177</v>
      </c>
      <c r="AU181" s="16" t="s">
        <v>91</v>
      </c>
    </row>
    <row r="182" s="1" customFormat="1" ht="22.5" customHeight="1">
      <c r="B182" s="38"/>
      <c r="C182" s="204" t="s">
        <v>417</v>
      </c>
      <c r="D182" s="204" t="s">
        <v>127</v>
      </c>
      <c r="E182" s="205" t="s">
        <v>636</v>
      </c>
      <c r="F182" s="206" t="s">
        <v>637</v>
      </c>
      <c r="G182" s="207" t="s">
        <v>233</v>
      </c>
      <c r="H182" s="208">
        <v>0.44700000000000001</v>
      </c>
      <c r="I182" s="209"/>
      <c r="J182" s="210">
        <f>ROUND(I182*H182,2)</f>
        <v>0</v>
      </c>
      <c r="K182" s="206" t="s">
        <v>167</v>
      </c>
      <c r="L182" s="43"/>
      <c r="M182" s="211" t="s">
        <v>39</v>
      </c>
      <c r="N182" s="212" t="s">
        <v>53</v>
      </c>
      <c r="O182" s="79"/>
      <c r="P182" s="213">
        <f>O182*H182</f>
        <v>0</v>
      </c>
      <c r="Q182" s="213">
        <v>0</v>
      </c>
      <c r="R182" s="213">
        <f>Q182*H182</f>
        <v>0</v>
      </c>
      <c r="S182" s="213">
        <v>0</v>
      </c>
      <c r="T182" s="214">
        <f>S182*H182</f>
        <v>0</v>
      </c>
      <c r="AR182" s="16" t="s">
        <v>245</v>
      </c>
      <c r="AT182" s="16" t="s">
        <v>127</v>
      </c>
      <c r="AU182" s="16" t="s">
        <v>91</v>
      </c>
      <c r="AY182" s="16" t="s">
        <v>123</v>
      </c>
      <c r="BE182" s="215">
        <f>IF(N182="základní",J182,0)</f>
        <v>0</v>
      </c>
      <c r="BF182" s="215">
        <f>IF(N182="snížená",J182,0)</f>
        <v>0</v>
      </c>
      <c r="BG182" s="215">
        <f>IF(N182="zákl. přenesená",J182,0)</f>
        <v>0</v>
      </c>
      <c r="BH182" s="215">
        <f>IF(N182="sníž. přenesená",J182,0)</f>
        <v>0</v>
      </c>
      <c r="BI182" s="215">
        <f>IF(N182="nulová",J182,0)</f>
        <v>0</v>
      </c>
      <c r="BJ182" s="16" t="s">
        <v>21</v>
      </c>
      <c r="BK182" s="215">
        <f>ROUND(I182*H182,2)</f>
        <v>0</v>
      </c>
      <c r="BL182" s="16" t="s">
        <v>245</v>
      </c>
      <c r="BM182" s="16" t="s">
        <v>638</v>
      </c>
    </row>
    <row r="183" s="1" customFormat="1" ht="22.5" customHeight="1">
      <c r="B183" s="38"/>
      <c r="C183" s="204" t="s">
        <v>422</v>
      </c>
      <c r="D183" s="204" t="s">
        <v>127</v>
      </c>
      <c r="E183" s="205" t="s">
        <v>639</v>
      </c>
      <c r="F183" s="206" t="s">
        <v>640</v>
      </c>
      <c r="G183" s="207" t="s">
        <v>233</v>
      </c>
      <c r="H183" s="208">
        <v>0.20000000000000001</v>
      </c>
      <c r="I183" s="209"/>
      <c r="J183" s="210">
        <f>ROUND(I183*H183,2)</f>
        <v>0</v>
      </c>
      <c r="K183" s="206" t="s">
        <v>167</v>
      </c>
      <c r="L183" s="43"/>
      <c r="M183" s="211" t="s">
        <v>39</v>
      </c>
      <c r="N183" s="212" t="s">
        <v>53</v>
      </c>
      <c r="O183" s="79"/>
      <c r="P183" s="213">
        <f>O183*H183</f>
        <v>0</v>
      </c>
      <c r="Q183" s="213">
        <v>0</v>
      </c>
      <c r="R183" s="213">
        <f>Q183*H183</f>
        <v>0</v>
      </c>
      <c r="S183" s="213">
        <v>0</v>
      </c>
      <c r="T183" s="214">
        <f>S183*H183</f>
        <v>0</v>
      </c>
      <c r="AR183" s="16" t="s">
        <v>245</v>
      </c>
      <c r="AT183" s="16" t="s">
        <v>127</v>
      </c>
      <c r="AU183" s="16" t="s">
        <v>91</v>
      </c>
      <c r="AY183" s="16" t="s">
        <v>123</v>
      </c>
      <c r="BE183" s="215">
        <f>IF(N183="základní",J183,0)</f>
        <v>0</v>
      </c>
      <c r="BF183" s="215">
        <f>IF(N183="snížená",J183,0)</f>
        <v>0</v>
      </c>
      <c r="BG183" s="215">
        <f>IF(N183="zákl. přenesená",J183,0)</f>
        <v>0</v>
      </c>
      <c r="BH183" s="215">
        <f>IF(N183="sníž. přenesená",J183,0)</f>
        <v>0</v>
      </c>
      <c r="BI183" s="215">
        <f>IF(N183="nulová",J183,0)</f>
        <v>0</v>
      </c>
      <c r="BJ183" s="16" t="s">
        <v>21</v>
      </c>
      <c r="BK183" s="215">
        <f>ROUND(I183*H183,2)</f>
        <v>0</v>
      </c>
      <c r="BL183" s="16" t="s">
        <v>245</v>
      </c>
      <c r="BM183" s="16" t="s">
        <v>641</v>
      </c>
    </row>
    <row r="184" s="1" customFormat="1">
      <c r="B184" s="38"/>
      <c r="C184" s="39"/>
      <c r="D184" s="225" t="s">
        <v>177</v>
      </c>
      <c r="E184" s="39"/>
      <c r="F184" s="235" t="s">
        <v>642</v>
      </c>
      <c r="G184" s="39"/>
      <c r="H184" s="39"/>
      <c r="I184" s="128"/>
      <c r="J184" s="39"/>
      <c r="K184" s="39"/>
      <c r="L184" s="43"/>
      <c r="M184" s="236"/>
      <c r="N184" s="79"/>
      <c r="O184" s="79"/>
      <c r="P184" s="79"/>
      <c r="Q184" s="79"/>
      <c r="R184" s="79"/>
      <c r="S184" s="79"/>
      <c r="T184" s="80"/>
      <c r="AT184" s="16" t="s">
        <v>177</v>
      </c>
      <c r="AU184" s="16" t="s">
        <v>91</v>
      </c>
    </row>
    <row r="185" s="10" customFormat="1" ht="22.8" customHeight="1">
      <c r="B185" s="188"/>
      <c r="C185" s="189"/>
      <c r="D185" s="190" t="s">
        <v>81</v>
      </c>
      <c r="E185" s="202" t="s">
        <v>643</v>
      </c>
      <c r="F185" s="202" t="s">
        <v>644</v>
      </c>
      <c r="G185" s="189"/>
      <c r="H185" s="189"/>
      <c r="I185" s="192"/>
      <c r="J185" s="203">
        <f>BK185</f>
        <v>0</v>
      </c>
      <c r="K185" s="189"/>
      <c r="L185" s="194"/>
      <c r="M185" s="195"/>
      <c r="N185" s="196"/>
      <c r="O185" s="196"/>
      <c r="P185" s="197">
        <f>SUM(P186:P217)</f>
        <v>0</v>
      </c>
      <c r="Q185" s="196"/>
      <c r="R185" s="197">
        <f>SUM(R186:R217)</f>
        <v>0.22783999999999996</v>
      </c>
      <c r="S185" s="196"/>
      <c r="T185" s="198">
        <f>SUM(T186:T217)</f>
        <v>0.35018000000000005</v>
      </c>
      <c r="AR185" s="199" t="s">
        <v>91</v>
      </c>
      <c r="AT185" s="200" t="s">
        <v>81</v>
      </c>
      <c r="AU185" s="200" t="s">
        <v>21</v>
      </c>
      <c r="AY185" s="199" t="s">
        <v>123</v>
      </c>
      <c r="BK185" s="201">
        <f>SUM(BK186:BK217)</f>
        <v>0</v>
      </c>
    </row>
    <row r="186" s="1" customFormat="1" ht="16.5" customHeight="1">
      <c r="B186" s="38"/>
      <c r="C186" s="204" t="s">
        <v>426</v>
      </c>
      <c r="D186" s="204" t="s">
        <v>127</v>
      </c>
      <c r="E186" s="205" t="s">
        <v>645</v>
      </c>
      <c r="F186" s="206" t="s">
        <v>646</v>
      </c>
      <c r="G186" s="207" t="s">
        <v>647</v>
      </c>
      <c r="H186" s="208">
        <v>4</v>
      </c>
      <c r="I186" s="209"/>
      <c r="J186" s="210">
        <f>ROUND(I186*H186,2)</f>
        <v>0</v>
      </c>
      <c r="K186" s="206" t="s">
        <v>167</v>
      </c>
      <c r="L186" s="43"/>
      <c r="M186" s="211" t="s">
        <v>39</v>
      </c>
      <c r="N186" s="212" t="s">
        <v>53</v>
      </c>
      <c r="O186" s="79"/>
      <c r="P186" s="213">
        <f>O186*H186</f>
        <v>0</v>
      </c>
      <c r="Q186" s="213">
        <v>0</v>
      </c>
      <c r="R186" s="213">
        <f>Q186*H186</f>
        <v>0</v>
      </c>
      <c r="S186" s="213">
        <v>0.034200000000000001</v>
      </c>
      <c r="T186" s="214">
        <f>S186*H186</f>
        <v>0.13680000000000001</v>
      </c>
      <c r="AR186" s="16" t="s">
        <v>245</v>
      </c>
      <c r="AT186" s="16" t="s">
        <v>127</v>
      </c>
      <c r="AU186" s="16" t="s">
        <v>91</v>
      </c>
      <c r="AY186" s="16" t="s">
        <v>123</v>
      </c>
      <c r="BE186" s="215">
        <f>IF(N186="základní",J186,0)</f>
        <v>0</v>
      </c>
      <c r="BF186" s="215">
        <f>IF(N186="snížená",J186,0)</f>
        <v>0</v>
      </c>
      <c r="BG186" s="215">
        <f>IF(N186="zákl. přenesená",J186,0)</f>
        <v>0</v>
      </c>
      <c r="BH186" s="215">
        <f>IF(N186="sníž. přenesená",J186,0)</f>
        <v>0</v>
      </c>
      <c r="BI186" s="215">
        <f>IF(N186="nulová",J186,0)</f>
        <v>0</v>
      </c>
      <c r="BJ186" s="16" t="s">
        <v>21</v>
      </c>
      <c r="BK186" s="215">
        <f>ROUND(I186*H186,2)</f>
        <v>0</v>
      </c>
      <c r="BL186" s="16" t="s">
        <v>245</v>
      </c>
      <c r="BM186" s="16" t="s">
        <v>648</v>
      </c>
    </row>
    <row r="187" s="1" customFormat="1" ht="16.5" customHeight="1">
      <c r="B187" s="38"/>
      <c r="C187" s="204" t="s">
        <v>432</v>
      </c>
      <c r="D187" s="204" t="s">
        <v>127</v>
      </c>
      <c r="E187" s="205" t="s">
        <v>649</v>
      </c>
      <c r="F187" s="206" t="s">
        <v>650</v>
      </c>
      <c r="G187" s="207" t="s">
        <v>647</v>
      </c>
      <c r="H187" s="208">
        <v>1</v>
      </c>
      <c r="I187" s="209"/>
      <c r="J187" s="210">
        <f>ROUND(I187*H187,2)</f>
        <v>0</v>
      </c>
      <c r="K187" s="206" t="s">
        <v>167</v>
      </c>
      <c r="L187" s="43"/>
      <c r="M187" s="211" t="s">
        <v>39</v>
      </c>
      <c r="N187" s="212" t="s">
        <v>53</v>
      </c>
      <c r="O187" s="79"/>
      <c r="P187" s="213">
        <f>O187*H187</f>
        <v>0</v>
      </c>
      <c r="Q187" s="213">
        <v>0.00382</v>
      </c>
      <c r="R187" s="213">
        <f>Q187*H187</f>
        <v>0.00382</v>
      </c>
      <c r="S187" s="213">
        <v>0</v>
      </c>
      <c r="T187" s="214">
        <f>S187*H187</f>
        <v>0</v>
      </c>
      <c r="AR187" s="16" t="s">
        <v>245</v>
      </c>
      <c r="AT187" s="16" t="s">
        <v>127</v>
      </c>
      <c r="AU187" s="16" t="s">
        <v>91</v>
      </c>
      <c r="AY187" s="16" t="s">
        <v>123</v>
      </c>
      <c r="BE187" s="215">
        <f>IF(N187="základní",J187,0)</f>
        <v>0</v>
      </c>
      <c r="BF187" s="215">
        <f>IF(N187="snížená",J187,0)</f>
        <v>0</v>
      </c>
      <c r="BG187" s="215">
        <f>IF(N187="zákl. přenesená",J187,0)</f>
        <v>0</v>
      </c>
      <c r="BH187" s="215">
        <f>IF(N187="sníž. přenesená",J187,0)</f>
        <v>0</v>
      </c>
      <c r="BI187" s="215">
        <f>IF(N187="nulová",J187,0)</f>
        <v>0</v>
      </c>
      <c r="BJ187" s="16" t="s">
        <v>21</v>
      </c>
      <c r="BK187" s="215">
        <f>ROUND(I187*H187,2)</f>
        <v>0</v>
      </c>
      <c r="BL187" s="16" t="s">
        <v>245</v>
      </c>
      <c r="BM187" s="16" t="s">
        <v>651</v>
      </c>
    </row>
    <row r="188" s="1" customFormat="1">
      <c r="B188" s="38"/>
      <c r="C188" s="39"/>
      <c r="D188" s="225" t="s">
        <v>177</v>
      </c>
      <c r="E188" s="39"/>
      <c r="F188" s="235" t="s">
        <v>652</v>
      </c>
      <c r="G188" s="39"/>
      <c r="H188" s="39"/>
      <c r="I188" s="128"/>
      <c r="J188" s="39"/>
      <c r="K188" s="39"/>
      <c r="L188" s="43"/>
      <c r="M188" s="236"/>
      <c r="N188" s="79"/>
      <c r="O188" s="79"/>
      <c r="P188" s="79"/>
      <c r="Q188" s="79"/>
      <c r="R188" s="79"/>
      <c r="S188" s="79"/>
      <c r="T188" s="80"/>
      <c r="AT188" s="16" t="s">
        <v>177</v>
      </c>
      <c r="AU188" s="16" t="s">
        <v>91</v>
      </c>
    </row>
    <row r="189" s="1" customFormat="1" ht="16.5" customHeight="1">
      <c r="B189" s="38"/>
      <c r="C189" s="204" t="s">
        <v>436</v>
      </c>
      <c r="D189" s="204" t="s">
        <v>127</v>
      </c>
      <c r="E189" s="205" t="s">
        <v>653</v>
      </c>
      <c r="F189" s="206" t="s">
        <v>654</v>
      </c>
      <c r="G189" s="207" t="s">
        <v>647</v>
      </c>
      <c r="H189" s="208">
        <v>3</v>
      </c>
      <c r="I189" s="209"/>
      <c r="J189" s="210">
        <f>ROUND(I189*H189,2)</f>
        <v>0</v>
      </c>
      <c r="K189" s="206" t="s">
        <v>167</v>
      </c>
      <c r="L189" s="43"/>
      <c r="M189" s="211" t="s">
        <v>39</v>
      </c>
      <c r="N189" s="212" t="s">
        <v>53</v>
      </c>
      <c r="O189" s="79"/>
      <c r="P189" s="213">
        <f>O189*H189</f>
        <v>0</v>
      </c>
      <c r="Q189" s="213">
        <v>0.023199999999999998</v>
      </c>
      <c r="R189" s="213">
        <f>Q189*H189</f>
        <v>0.069599999999999995</v>
      </c>
      <c r="S189" s="213">
        <v>0</v>
      </c>
      <c r="T189" s="214">
        <f>S189*H189</f>
        <v>0</v>
      </c>
      <c r="AR189" s="16" t="s">
        <v>245</v>
      </c>
      <c r="AT189" s="16" t="s">
        <v>127</v>
      </c>
      <c r="AU189" s="16" t="s">
        <v>91</v>
      </c>
      <c r="AY189" s="16" t="s">
        <v>123</v>
      </c>
      <c r="BE189" s="215">
        <f>IF(N189="základní",J189,0)</f>
        <v>0</v>
      </c>
      <c r="BF189" s="215">
        <f>IF(N189="snížená",J189,0)</f>
        <v>0</v>
      </c>
      <c r="BG189" s="215">
        <f>IF(N189="zákl. přenesená",J189,0)</f>
        <v>0</v>
      </c>
      <c r="BH189" s="215">
        <f>IF(N189="sníž. přenesená",J189,0)</f>
        <v>0</v>
      </c>
      <c r="BI189" s="215">
        <f>IF(N189="nulová",J189,0)</f>
        <v>0</v>
      </c>
      <c r="BJ189" s="16" t="s">
        <v>21</v>
      </c>
      <c r="BK189" s="215">
        <f>ROUND(I189*H189,2)</f>
        <v>0</v>
      </c>
      <c r="BL189" s="16" t="s">
        <v>245</v>
      </c>
      <c r="BM189" s="16" t="s">
        <v>655</v>
      </c>
    </row>
    <row r="190" s="1" customFormat="1">
      <c r="B190" s="38"/>
      <c r="C190" s="39"/>
      <c r="D190" s="225" t="s">
        <v>177</v>
      </c>
      <c r="E190" s="39"/>
      <c r="F190" s="235" t="s">
        <v>652</v>
      </c>
      <c r="G190" s="39"/>
      <c r="H190" s="39"/>
      <c r="I190" s="128"/>
      <c r="J190" s="39"/>
      <c r="K190" s="39"/>
      <c r="L190" s="43"/>
      <c r="M190" s="236"/>
      <c r="N190" s="79"/>
      <c r="O190" s="79"/>
      <c r="P190" s="79"/>
      <c r="Q190" s="79"/>
      <c r="R190" s="79"/>
      <c r="S190" s="79"/>
      <c r="T190" s="80"/>
      <c r="AT190" s="16" t="s">
        <v>177</v>
      </c>
      <c r="AU190" s="16" t="s">
        <v>91</v>
      </c>
    </row>
    <row r="191" s="1" customFormat="1" ht="16.5" customHeight="1">
      <c r="B191" s="38"/>
      <c r="C191" s="204" t="s">
        <v>440</v>
      </c>
      <c r="D191" s="204" t="s">
        <v>127</v>
      </c>
      <c r="E191" s="205" t="s">
        <v>656</v>
      </c>
      <c r="F191" s="206" t="s">
        <v>657</v>
      </c>
      <c r="G191" s="207" t="s">
        <v>647</v>
      </c>
      <c r="H191" s="208">
        <v>1</v>
      </c>
      <c r="I191" s="209"/>
      <c r="J191" s="210">
        <f>ROUND(I191*H191,2)</f>
        <v>0</v>
      </c>
      <c r="K191" s="206" t="s">
        <v>167</v>
      </c>
      <c r="L191" s="43"/>
      <c r="M191" s="211" t="s">
        <v>39</v>
      </c>
      <c r="N191" s="212" t="s">
        <v>53</v>
      </c>
      <c r="O191" s="79"/>
      <c r="P191" s="213">
        <f>O191*H191</f>
        <v>0</v>
      </c>
      <c r="Q191" s="213">
        <v>0.023199999999999998</v>
      </c>
      <c r="R191" s="213">
        <f>Q191*H191</f>
        <v>0.023199999999999998</v>
      </c>
      <c r="S191" s="213">
        <v>0</v>
      </c>
      <c r="T191" s="214">
        <f>S191*H191</f>
        <v>0</v>
      </c>
      <c r="AR191" s="16" t="s">
        <v>245</v>
      </c>
      <c r="AT191" s="16" t="s">
        <v>127</v>
      </c>
      <c r="AU191" s="16" t="s">
        <v>91</v>
      </c>
      <c r="AY191" s="16" t="s">
        <v>123</v>
      </c>
      <c r="BE191" s="215">
        <f>IF(N191="základní",J191,0)</f>
        <v>0</v>
      </c>
      <c r="BF191" s="215">
        <f>IF(N191="snížená",J191,0)</f>
        <v>0</v>
      </c>
      <c r="BG191" s="215">
        <f>IF(N191="zákl. přenesená",J191,0)</f>
        <v>0</v>
      </c>
      <c r="BH191" s="215">
        <f>IF(N191="sníž. přenesená",J191,0)</f>
        <v>0</v>
      </c>
      <c r="BI191" s="215">
        <f>IF(N191="nulová",J191,0)</f>
        <v>0</v>
      </c>
      <c r="BJ191" s="16" t="s">
        <v>21</v>
      </c>
      <c r="BK191" s="215">
        <f>ROUND(I191*H191,2)</f>
        <v>0</v>
      </c>
      <c r="BL191" s="16" t="s">
        <v>245</v>
      </c>
      <c r="BM191" s="16" t="s">
        <v>658</v>
      </c>
    </row>
    <row r="192" s="1" customFormat="1">
      <c r="B192" s="38"/>
      <c r="C192" s="39"/>
      <c r="D192" s="225" t="s">
        <v>177</v>
      </c>
      <c r="E192" s="39"/>
      <c r="F192" s="235" t="s">
        <v>652</v>
      </c>
      <c r="G192" s="39"/>
      <c r="H192" s="39"/>
      <c r="I192" s="128"/>
      <c r="J192" s="39"/>
      <c r="K192" s="39"/>
      <c r="L192" s="43"/>
      <c r="M192" s="236"/>
      <c r="N192" s="79"/>
      <c r="O192" s="79"/>
      <c r="P192" s="79"/>
      <c r="Q192" s="79"/>
      <c r="R192" s="79"/>
      <c r="S192" s="79"/>
      <c r="T192" s="80"/>
      <c r="AT192" s="16" t="s">
        <v>177</v>
      </c>
      <c r="AU192" s="16" t="s">
        <v>91</v>
      </c>
    </row>
    <row r="193" s="1" customFormat="1" ht="16.5" customHeight="1">
      <c r="B193" s="38"/>
      <c r="C193" s="204" t="s">
        <v>446</v>
      </c>
      <c r="D193" s="204" t="s">
        <v>127</v>
      </c>
      <c r="E193" s="205" t="s">
        <v>659</v>
      </c>
      <c r="F193" s="206" t="s">
        <v>660</v>
      </c>
      <c r="G193" s="207" t="s">
        <v>647</v>
      </c>
      <c r="H193" s="208">
        <v>2</v>
      </c>
      <c r="I193" s="209"/>
      <c r="J193" s="210">
        <f>ROUND(I193*H193,2)</f>
        <v>0</v>
      </c>
      <c r="K193" s="206" t="s">
        <v>167</v>
      </c>
      <c r="L193" s="43"/>
      <c r="M193" s="211" t="s">
        <v>39</v>
      </c>
      <c r="N193" s="212" t="s">
        <v>53</v>
      </c>
      <c r="O193" s="79"/>
      <c r="P193" s="213">
        <f>O193*H193</f>
        <v>0</v>
      </c>
      <c r="Q193" s="213">
        <v>0.018079999999999999</v>
      </c>
      <c r="R193" s="213">
        <f>Q193*H193</f>
        <v>0.036159999999999998</v>
      </c>
      <c r="S193" s="213">
        <v>0</v>
      </c>
      <c r="T193" s="214">
        <f>S193*H193</f>
        <v>0</v>
      </c>
      <c r="AR193" s="16" t="s">
        <v>245</v>
      </c>
      <c r="AT193" s="16" t="s">
        <v>127</v>
      </c>
      <c r="AU193" s="16" t="s">
        <v>91</v>
      </c>
      <c r="AY193" s="16" t="s">
        <v>123</v>
      </c>
      <c r="BE193" s="215">
        <f>IF(N193="základní",J193,0)</f>
        <v>0</v>
      </c>
      <c r="BF193" s="215">
        <f>IF(N193="snížená",J193,0)</f>
        <v>0</v>
      </c>
      <c r="BG193" s="215">
        <f>IF(N193="zákl. přenesená",J193,0)</f>
        <v>0</v>
      </c>
      <c r="BH193" s="215">
        <f>IF(N193="sníž. přenesená",J193,0)</f>
        <v>0</v>
      </c>
      <c r="BI193" s="215">
        <f>IF(N193="nulová",J193,0)</f>
        <v>0</v>
      </c>
      <c r="BJ193" s="16" t="s">
        <v>21</v>
      </c>
      <c r="BK193" s="215">
        <f>ROUND(I193*H193,2)</f>
        <v>0</v>
      </c>
      <c r="BL193" s="16" t="s">
        <v>245</v>
      </c>
      <c r="BM193" s="16" t="s">
        <v>661</v>
      </c>
    </row>
    <row r="194" s="1" customFormat="1">
      <c r="B194" s="38"/>
      <c r="C194" s="39"/>
      <c r="D194" s="225" t="s">
        <v>177</v>
      </c>
      <c r="E194" s="39"/>
      <c r="F194" s="235" t="s">
        <v>662</v>
      </c>
      <c r="G194" s="39"/>
      <c r="H194" s="39"/>
      <c r="I194" s="128"/>
      <c r="J194" s="39"/>
      <c r="K194" s="39"/>
      <c r="L194" s="43"/>
      <c r="M194" s="236"/>
      <c r="N194" s="79"/>
      <c r="O194" s="79"/>
      <c r="P194" s="79"/>
      <c r="Q194" s="79"/>
      <c r="R194" s="79"/>
      <c r="S194" s="79"/>
      <c r="T194" s="80"/>
      <c r="AT194" s="16" t="s">
        <v>177</v>
      </c>
      <c r="AU194" s="16" t="s">
        <v>91</v>
      </c>
    </row>
    <row r="195" s="1" customFormat="1" ht="16.5" customHeight="1">
      <c r="B195" s="38"/>
      <c r="C195" s="204" t="s">
        <v>455</v>
      </c>
      <c r="D195" s="204" t="s">
        <v>127</v>
      </c>
      <c r="E195" s="205" t="s">
        <v>663</v>
      </c>
      <c r="F195" s="206" t="s">
        <v>664</v>
      </c>
      <c r="G195" s="207" t="s">
        <v>647</v>
      </c>
      <c r="H195" s="208">
        <v>3</v>
      </c>
      <c r="I195" s="209"/>
      <c r="J195" s="210">
        <f>ROUND(I195*H195,2)</f>
        <v>0</v>
      </c>
      <c r="K195" s="206" t="s">
        <v>167</v>
      </c>
      <c r="L195" s="43"/>
      <c r="M195" s="211" t="s">
        <v>39</v>
      </c>
      <c r="N195" s="212" t="s">
        <v>53</v>
      </c>
      <c r="O195" s="79"/>
      <c r="P195" s="213">
        <f>O195*H195</f>
        <v>0</v>
      </c>
      <c r="Q195" s="213">
        <v>0</v>
      </c>
      <c r="R195" s="213">
        <f>Q195*H195</f>
        <v>0</v>
      </c>
      <c r="S195" s="213">
        <v>0.019460000000000002</v>
      </c>
      <c r="T195" s="214">
        <f>S195*H195</f>
        <v>0.058380000000000001</v>
      </c>
      <c r="AR195" s="16" t="s">
        <v>245</v>
      </c>
      <c r="AT195" s="16" t="s">
        <v>127</v>
      </c>
      <c r="AU195" s="16" t="s">
        <v>91</v>
      </c>
      <c r="AY195" s="16" t="s">
        <v>123</v>
      </c>
      <c r="BE195" s="215">
        <f>IF(N195="základní",J195,0)</f>
        <v>0</v>
      </c>
      <c r="BF195" s="215">
        <f>IF(N195="snížená",J195,0)</f>
        <v>0</v>
      </c>
      <c r="BG195" s="215">
        <f>IF(N195="zákl. přenesená",J195,0)</f>
        <v>0</v>
      </c>
      <c r="BH195" s="215">
        <f>IF(N195="sníž. přenesená",J195,0)</f>
        <v>0</v>
      </c>
      <c r="BI195" s="215">
        <f>IF(N195="nulová",J195,0)</f>
        <v>0</v>
      </c>
      <c r="BJ195" s="16" t="s">
        <v>21</v>
      </c>
      <c r="BK195" s="215">
        <f>ROUND(I195*H195,2)</f>
        <v>0</v>
      </c>
      <c r="BL195" s="16" t="s">
        <v>245</v>
      </c>
      <c r="BM195" s="16" t="s">
        <v>665</v>
      </c>
    </row>
    <row r="196" s="1" customFormat="1" ht="22.5" customHeight="1">
      <c r="B196" s="38"/>
      <c r="C196" s="204" t="s">
        <v>459</v>
      </c>
      <c r="D196" s="204" t="s">
        <v>127</v>
      </c>
      <c r="E196" s="205" t="s">
        <v>666</v>
      </c>
      <c r="F196" s="206" t="s">
        <v>667</v>
      </c>
      <c r="G196" s="207" t="s">
        <v>647</v>
      </c>
      <c r="H196" s="208">
        <v>3</v>
      </c>
      <c r="I196" s="209"/>
      <c r="J196" s="210">
        <f>ROUND(I196*H196,2)</f>
        <v>0</v>
      </c>
      <c r="K196" s="206" t="s">
        <v>167</v>
      </c>
      <c r="L196" s="43"/>
      <c r="M196" s="211" t="s">
        <v>39</v>
      </c>
      <c r="N196" s="212" t="s">
        <v>53</v>
      </c>
      <c r="O196" s="79"/>
      <c r="P196" s="213">
        <f>O196*H196</f>
        <v>0</v>
      </c>
      <c r="Q196" s="213">
        <v>0.01375</v>
      </c>
      <c r="R196" s="213">
        <f>Q196*H196</f>
        <v>0.041250000000000002</v>
      </c>
      <c r="S196" s="213">
        <v>0</v>
      </c>
      <c r="T196" s="214">
        <f>S196*H196</f>
        <v>0</v>
      </c>
      <c r="AR196" s="16" t="s">
        <v>245</v>
      </c>
      <c r="AT196" s="16" t="s">
        <v>127</v>
      </c>
      <c r="AU196" s="16" t="s">
        <v>91</v>
      </c>
      <c r="AY196" s="16" t="s">
        <v>123</v>
      </c>
      <c r="BE196" s="215">
        <f>IF(N196="základní",J196,0)</f>
        <v>0</v>
      </c>
      <c r="BF196" s="215">
        <f>IF(N196="snížená",J196,0)</f>
        <v>0</v>
      </c>
      <c r="BG196" s="215">
        <f>IF(N196="zákl. přenesená",J196,0)</f>
        <v>0</v>
      </c>
      <c r="BH196" s="215">
        <f>IF(N196="sníž. přenesená",J196,0)</f>
        <v>0</v>
      </c>
      <c r="BI196" s="215">
        <f>IF(N196="nulová",J196,0)</f>
        <v>0</v>
      </c>
      <c r="BJ196" s="16" t="s">
        <v>21</v>
      </c>
      <c r="BK196" s="215">
        <f>ROUND(I196*H196,2)</f>
        <v>0</v>
      </c>
      <c r="BL196" s="16" t="s">
        <v>245</v>
      </c>
      <c r="BM196" s="16" t="s">
        <v>668</v>
      </c>
    </row>
    <row r="197" s="1" customFormat="1">
      <c r="B197" s="38"/>
      <c r="C197" s="39"/>
      <c r="D197" s="225" t="s">
        <v>177</v>
      </c>
      <c r="E197" s="39"/>
      <c r="F197" s="235" t="s">
        <v>669</v>
      </c>
      <c r="G197" s="39"/>
      <c r="H197" s="39"/>
      <c r="I197" s="128"/>
      <c r="J197" s="39"/>
      <c r="K197" s="39"/>
      <c r="L197" s="43"/>
      <c r="M197" s="236"/>
      <c r="N197" s="79"/>
      <c r="O197" s="79"/>
      <c r="P197" s="79"/>
      <c r="Q197" s="79"/>
      <c r="R197" s="79"/>
      <c r="S197" s="79"/>
      <c r="T197" s="80"/>
      <c r="AT197" s="16" t="s">
        <v>177</v>
      </c>
      <c r="AU197" s="16" t="s">
        <v>91</v>
      </c>
    </row>
    <row r="198" s="1" customFormat="1" ht="16.5" customHeight="1">
      <c r="B198" s="38"/>
      <c r="C198" s="204" t="s">
        <v>463</v>
      </c>
      <c r="D198" s="204" t="s">
        <v>127</v>
      </c>
      <c r="E198" s="205" t="s">
        <v>670</v>
      </c>
      <c r="F198" s="206" t="s">
        <v>671</v>
      </c>
      <c r="G198" s="207" t="s">
        <v>647</v>
      </c>
      <c r="H198" s="208">
        <v>1</v>
      </c>
      <c r="I198" s="209"/>
      <c r="J198" s="210">
        <f>ROUND(I198*H198,2)</f>
        <v>0</v>
      </c>
      <c r="K198" s="206" t="s">
        <v>167</v>
      </c>
      <c r="L198" s="43"/>
      <c r="M198" s="211" t="s">
        <v>39</v>
      </c>
      <c r="N198" s="212" t="s">
        <v>53</v>
      </c>
      <c r="O198" s="79"/>
      <c r="P198" s="213">
        <f>O198*H198</f>
        <v>0</v>
      </c>
      <c r="Q198" s="213">
        <v>0.0147</v>
      </c>
      <c r="R198" s="213">
        <f>Q198*H198</f>
        <v>0.0147</v>
      </c>
      <c r="S198" s="213">
        <v>0</v>
      </c>
      <c r="T198" s="214">
        <f>S198*H198</f>
        <v>0</v>
      </c>
      <c r="AR198" s="16" t="s">
        <v>245</v>
      </c>
      <c r="AT198" s="16" t="s">
        <v>127</v>
      </c>
      <c r="AU198" s="16" t="s">
        <v>91</v>
      </c>
      <c r="AY198" s="16" t="s">
        <v>123</v>
      </c>
      <c r="BE198" s="215">
        <f>IF(N198="základní",J198,0)</f>
        <v>0</v>
      </c>
      <c r="BF198" s="215">
        <f>IF(N198="snížená",J198,0)</f>
        <v>0</v>
      </c>
      <c r="BG198" s="215">
        <f>IF(N198="zákl. přenesená",J198,0)</f>
        <v>0</v>
      </c>
      <c r="BH198" s="215">
        <f>IF(N198="sníž. přenesená",J198,0)</f>
        <v>0</v>
      </c>
      <c r="BI198" s="215">
        <f>IF(N198="nulová",J198,0)</f>
        <v>0</v>
      </c>
      <c r="BJ198" s="16" t="s">
        <v>21</v>
      </c>
      <c r="BK198" s="215">
        <f>ROUND(I198*H198,2)</f>
        <v>0</v>
      </c>
      <c r="BL198" s="16" t="s">
        <v>245</v>
      </c>
      <c r="BM198" s="16" t="s">
        <v>672</v>
      </c>
    </row>
    <row r="199" s="1" customFormat="1" ht="16.5" customHeight="1">
      <c r="B199" s="38"/>
      <c r="C199" s="204" t="s">
        <v>673</v>
      </c>
      <c r="D199" s="204" t="s">
        <v>127</v>
      </c>
      <c r="E199" s="205" t="s">
        <v>674</v>
      </c>
      <c r="F199" s="206" t="s">
        <v>675</v>
      </c>
      <c r="G199" s="207" t="s">
        <v>647</v>
      </c>
      <c r="H199" s="208">
        <v>1</v>
      </c>
      <c r="I199" s="209"/>
      <c r="J199" s="210">
        <f>ROUND(I199*H199,2)</f>
        <v>0</v>
      </c>
      <c r="K199" s="206" t="s">
        <v>167</v>
      </c>
      <c r="L199" s="43"/>
      <c r="M199" s="211" t="s">
        <v>39</v>
      </c>
      <c r="N199" s="212" t="s">
        <v>53</v>
      </c>
      <c r="O199" s="79"/>
      <c r="P199" s="213">
        <f>O199*H199</f>
        <v>0</v>
      </c>
      <c r="Q199" s="213">
        <v>0</v>
      </c>
      <c r="R199" s="213">
        <f>Q199*H199</f>
        <v>0</v>
      </c>
      <c r="S199" s="213">
        <v>0.155</v>
      </c>
      <c r="T199" s="214">
        <f>S199*H199</f>
        <v>0.155</v>
      </c>
      <c r="AR199" s="16" t="s">
        <v>245</v>
      </c>
      <c r="AT199" s="16" t="s">
        <v>127</v>
      </c>
      <c r="AU199" s="16" t="s">
        <v>91</v>
      </c>
      <c r="AY199" s="16" t="s">
        <v>123</v>
      </c>
      <c r="BE199" s="215">
        <f>IF(N199="základní",J199,0)</f>
        <v>0</v>
      </c>
      <c r="BF199" s="215">
        <f>IF(N199="snížená",J199,0)</f>
        <v>0</v>
      </c>
      <c r="BG199" s="215">
        <f>IF(N199="zákl. přenesená",J199,0)</f>
        <v>0</v>
      </c>
      <c r="BH199" s="215">
        <f>IF(N199="sníž. přenesená",J199,0)</f>
        <v>0</v>
      </c>
      <c r="BI199" s="215">
        <f>IF(N199="nulová",J199,0)</f>
        <v>0</v>
      </c>
      <c r="BJ199" s="16" t="s">
        <v>21</v>
      </c>
      <c r="BK199" s="215">
        <f>ROUND(I199*H199,2)</f>
        <v>0</v>
      </c>
      <c r="BL199" s="16" t="s">
        <v>245</v>
      </c>
      <c r="BM199" s="16" t="s">
        <v>676</v>
      </c>
    </row>
    <row r="200" s="1" customFormat="1" ht="16.5" customHeight="1">
      <c r="B200" s="38"/>
      <c r="C200" s="204" t="s">
        <v>677</v>
      </c>
      <c r="D200" s="204" t="s">
        <v>127</v>
      </c>
      <c r="E200" s="205" t="s">
        <v>678</v>
      </c>
      <c r="F200" s="206" t="s">
        <v>679</v>
      </c>
      <c r="G200" s="207" t="s">
        <v>647</v>
      </c>
      <c r="H200" s="208">
        <v>2</v>
      </c>
      <c r="I200" s="209"/>
      <c r="J200" s="210">
        <f>ROUND(I200*H200,2)</f>
        <v>0</v>
      </c>
      <c r="K200" s="206" t="s">
        <v>167</v>
      </c>
      <c r="L200" s="43"/>
      <c r="M200" s="211" t="s">
        <v>39</v>
      </c>
      <c r="N200" s="212" t="s">
        <v>53</v>
      </c>
      <c r="O200" s="79"/>
      <c r="P200" s="213">
        <f>O200*H200</f>
        <v>0</v>
      </c>
      <c r="Q200" s="213">
        <v>0.010659999999999999</v>
      </c>
      <c r="R200" s="213">
        <f>Q200*H200</f>
        <v>0.021319999999999999</v>
      </c>
      <c r="S200" s="213">
        <v>0</v>
      </c>
      <c r="T200" s="214">
        <f>S200*H200</f>
        <v>0</v>
      </c>
      <c r="AR200" s="16" t="s">
        <v>245</v>
      </c>
      <c r="AT200" s="16" t="s">
        <v>127</v>
      </c>
      <c r="AU200" s="16" t="s">
        <v>91</v>
      </c>
      <c r="AY200" s="16" t="s">
        <v>123</v>
      </c>
      <c r="BE200" s="215">
        <f>IF(N200="základní",J200,0)</f>
        <v>0</v>
      </c>
      <c r="BF200" s="215">
        <f>IF(N200="snížená",J200,0)</f>
        <v>0</v>
      </c>
      <c r="BG200" s="215">
        <f>IF(N200="zákl. přenesená",J200,0)</f>
        <v>0</v>
      </c>
      <c r="BH200" s="215">
        <f>IF(N200="sníž. přenesená",J200,0)</f>
        <v>0</v>
      </c>
      <c r="BI200" s="215">
        <f>IF(N200="nulová",J200,0)</f>
        <v>0</v>
      </c>
      <c r="BJ200" s="16" t="s">
        <v>21</v>
      </c>
      <c r="BK200" s="215">
        <f>ROUND(I200*H200,2)</f>
        <v>0</v>
      </c>
      <c r="BL200" s="16" t="s">
        <v>245</v>
      </c>
      <c r="BM200" s="16" t="s">
        <v>680</v>
      </c>
    </row>
    <row r="201" s="1" customFormat="1">
      <c r="B201" s="38"/>
      <c r="C201" s="39"/>
      <c r="D201" s="225" t="s">
        <v>177</v>
      </c>
      <c r="E201" s="39"/>
      <c r="F201" s="235" t="s">
        <v>681</v>
      </c>
      <c r="G201" s="39"/>
      <c r="H201" s="39"/>
      <c r="I201" s="128"/>
      <c r="J201" s="39"/>
      <c r="K201" s="39"/>
      <c r="L201" s="43"/>
      <c r="M201" s="236"/>
      <c r="N201" s="79"/>
      <c r="O201" s="79"/>
      <c r="P201" s="79"/>
      <c r="Q201" s="79"/>
      <c r="R201" s="79"/>
      <c r="S201" s="79"/>
      <c r="T201" s="80"/>
      <c r="AT201" s="16" t="s">
        <v>177</v>
      </c>
      <c r="AU201" s="16" t="s">
        <v>91</v>
      </c>
    </row>
    <row r="202" s="1" customFormat="1" ht="16.5" customHeight="1">
      <c r="B202" s="38"/>
      <c r="C202" s="204" t="s">
        <v>682</v>
      </c>
      <c r="D202" s="204" t="s">
        <v>127</v>
      </c>
      <c r="E202" s="205" t="s">
        <v>683</v>
      </c>
      <c r="F202" s="206" t="s">
        <v>684</v>
      </c>
      <c r="G202" s="207" t="s">
        <v>201</v>
      </c>
      <c r="H202" s="208">
        <v>1</v>
      </c>
      <c r="I202" s="209"/>
      <c r="J202" s="210">
        <f>ROUND(I202*H202,2)</f>
        <v>0</v>
      </c>
      <c r="K202" s="206" t="s">
        <v>167</v>
      </c>
      <c r="L202" s="43"/>
      <c r="M202" s="211" t="s">
        <v>39</v>
      </c>
      <c r="N202" s="212" t="s">
        <v>53</v>
      </c>
      <c r="O202" s="79"/>
      <c r="P202" s="213">
        <f>O202*H202</f>
        <v>0</v>
      </c>
      <c r="Q202" s="213">
        <v>0.00021000000000000001</v>
      </c>
      <c r="R202" s="213">
        <f>Q202*H202</f>
        <v>0.00021000000000000001</v>
      </c>
      <c r="S202" s="213">
        <v>0</v>
      </c>
      <c r="T202" s="214">
        <f>S202*H202</f>
        <v>0</v>
      </c>
      <c r="AR202" s="16" t="s">
        <v>245</v>
      </c>
      <c r="AT202" s="16" t="s">
        <v>127</v>
      </c>
      <c r="AU202" s="16" t="s">
        <v>91</v>
      </c>
      <c r="AY202" s="16" t="s">
        <v>123</v>
      </c>
      <c r="BE202" s="215">
        <f>IF(N202="základní",J202,0)</f>
        <v>0</v>
      </c>
      <c r="BF202" s="215">
        <f>IF(N202="snížená",J202,0)</f>
        <v>0</v>
      </c>
      <c r="BG202" s="215">
        <f>IF(N202="zákl. přenesená",J202,0)</f>
        <v>0</v>
      </c>
      <c r="BH202" s="215">
        <f>IF(N202="sníž. přenesená",J202,0)</f>
        <v>0</v>
      </c>
      <c r="BI202" s="215">
        <f>IF(N202="nulová",J202,0)</f>
        <v>0</v>
      </c>
      <c r="BJ202" s="16" t="s">
        <v>21</v>
      </c>
      <c r="BK202" s="215">
        <f>ROUND(I202*H202,2)</f>
        <v>0</v>
      </c>
      <c r="BL202" s="16" t="s">
        <v>245</v>
      </c>
      <c r="BM202" s="16" t="s">
        <v>685</v>
      </c>
    </row>
    <row r="203" s="1" customFormat="1">
      <c r="B203" s="38"/>
      <c r="C203" s="39"/>
      <c r="D203" s="225" t="s">
        <v>177</v>
      </c>
      <c r="E203" s="39"/>
      <c r="F203" s="235" t="s">
        <v>681</v>
      </c>
      <c r="G203" s="39"/>
      <c r="H203" s="39"/>
      <c r="I203" s="128"/>
      <c r="J203" s="39"/>
      <c r="K203" s="39"/>
      <c r="L203" s="43"/>
      <c r="M203" s="236"/>
      <c r="N203" s="79"/>
      <c r="O203" s="79"/>
      <c r="P203" s="79"/>
      <c r="Q203" s="79"/>
      <c r="R203" s="79"/>
      <c r="S203" s="79"/>
      <c r="T203" s="80"/>
      <c r="AT203" s="16" t="s">
        <v>177</v>
      </c>
      <c r="AU203" s="16" t="s">
        <v>91</v>
      </c>
    </row>
    <row r="204" s="1" customFormat="1" ht="22.5" customHeight="1">
      <c r="B204" s="38"/>
      <c r="C204" s="204" t="s">
        <v>686</v>
      </c>
      <c r="D204" s="204" t="s">
        <v>127</v>
      </c>
      <c r="E204" s="205" t="s">
        <v>687</v>
      </c>
      <c r="F204" s="206" t="s">
        <v>688</v>
      </c>
      <c r="G204" s="207" t="s">
        <v>647</v>
      </c>
      <c r="H204" s="208">
        <v>1</v>
      </c>
      <c r="I204" s="209"/>
      <c r="J204" s="210">
        <f>ROUND(I204*H204,2)</f>
        <v>0</v>
      </c>
      <c r="K204" s="206" t="s">
        <v>167</v>
      </c>
      <c r="L204" s="43"/>
      <c r="M204" s="211" t="s">
        <v>39</v>
      </c>
      <c r="N204" s="212" t="s">
        <v>53</v>
      </c>
      <c r="O204" s="79"/>
      <c r="P204" s="213">
        <f>O204*H204</f>
        <v>0</v>
      </c>
      <c r="Q204" s="213">
        <v>0.0053699999999999998</v>
      </c>
      <c r="R204" s="213">
        <f>Q204*H204</f>
        <v>0.0053699999999999998</v>
      </c>
      <c r="S204" s="213">
        <v>0</v>
      </c>
      <c r="T204" s="214">
        <f>S204*H204</f>
        <v>0</v>
      </c>
      <c r="AR204" s="16" t="s">
        <v>245</v>
      </c>
      <c r="AT204" s="16" t="s">
        <v>127</v>
      </c>
      <c r="AU204" s="16" t="s">
        <v>91</v>
      </c>
      <c r="AY204" s="16" t="s">
        <v>123</v>
      </c>
      <c r="BE204" s="215">
        <f>IF(N204="základní",J204,0)</f>
        <v>0</v>
      </c>
      <c r="BF204" s="215">
        <f>IF(N204="snížená",J204,0)</f>
        <v>0</v>
      </c>
      <c r="BG204" s="215">
        <f>IF(N204="zákl. přenesená",J204,0)</f>
        <v>0</v>
      </c>
      <c r="BH204" s="215">
        <f>IF(N204="sníž. přenesená",J204,0)</f>
        <v>0</v>
      </c>
      <c r="BI204" s="215">
        <f>IF(N204="nulová",J204,0)</f>
        <v>0</v>
      </c>
      <c r="BJ204" s="16" t="s">
        <v>21</v>
      </c>
      <c r="BK204" s="215">
        <f>ROUND(I204*H204,2)</f>
        <v>0</v>
      </c>
      <c r="BL204" s="16" t="s">
        <v>245</v>
      </c>
      <c r="BM204" s="16" t="s">
        <v>689</v>
      </c>
    </row>
    <row r="205" s="1" customFormat="1">
      <c r="B205" s="38"/>
      <c r="C205" s="39"/>
      <c r="D205" s="225" t="s">
        <v>177</v>
      </c>
      <c r="E205" s="39"/>
      <c r="F205" s="235" t="s">
        <v>681</v>
      </c>
      <c r="G205" s="39"/>
      <c r="H205" s="39"/>
      <c r="I205" s="128"/>
      <c r="J205" s="39"/>
      <c r="K205" s="39"/>
      <c r="L205" s="43"/>
      <c r="M205" s="236"/>
      <c r="N205" s="79"/>
      <c r="O205" s="79"/>
      <c r="P205" s="79"/>
      <c r="Q205" s="79"/>
      <c r="R205" s="79"/>
      <c r="S205" s="79"/>
      <c r="T205" s="80"/>
      <c r="AT205" s="16" t="s">
        <v>177</v>
      </c>
      <c r="AU205" s="16" t="s">
        <v>91</v>
      </c>
    </row>
    <row r="206" s="1" customFormat="1" ht="22.5" customHeight="1">
      <c r="B206" s="38"/>
      <c r="C206" s="204" t="s">
        <v>690</v>
      </c>
      <c r="D206" s="204" t="s">
        <v>127</v>
      </c>
      <c r="E206" s="205" t="s">
        <v>691</v>
      </c>
      <c r="F206" s="206" t="s">
        <v>692</v>
      </c>
      <c r="G206" s="207" t="s">
        <v>233</v>
      </c>
      <c r="H206" s="208">
        <v>0.34999999999999998</v>
      </c>
      <c r="I206" s="209"/>
      <c r="J206" s="210">
        <f>ROUND(I206*H206,2)</f>
        <v>0</v>
      </c>
      <c r="K206" s="206" t="s">
        <v>167</v>
      </c>
      <c r="L206" s="43"/>
      <c r="M206" s="211" t="s">
        <v>39</v>
      </c>
      <c r="N206" s="212" t="s">
        <v>53</v>
      </c>
      <c r="O206" s="79"/>
      <c r="P206" s="213">
        <f>O206*H206</f>
        <v>0</v>
      </c>
      <c r="Q206" s="213">
        <v>0</v>
      </c>
      <c r="R206" s="213">
        <f>Q206*H206</f>
        <v>0</v>
      </c>
      <c r="S206" s="213">
        <v>0</v>
      </c>
      <c r="T206" s="214">
        <f>S206*H206</f>
        <v>0</v>
      </c>
      <c r="AR206" s="16" t="s">
        <v>245</v>
      </c>
      <c r="AT206" s="16" t="s">
        <v>127</v>
      </c>
      <c r="AU206" s="16" t="s">
        <v>91</v>
      </c>
      <c r="AY206" s="16" t="s">
        <v>123</v>
      </c>
      <c r="BE206" s="215">
        <f>IF(N206="základní",J206,0)</f>
        <v>0</v>
      </c>
      <c r="BF206" s="215">
        <f>IF(N206="snížená",J206,0)</f>
        <v>0</v>
      </c>
      <c r="BG206" s="215">
        <f>IF(N206="zákl. přenesená",J206,0)</f>
        <v>0</v>
      </c>
      <c r="BH206" s="215">
        <f>IF(N206="sníž. přenesená",J206,0)</f>
        <v>0</v>
      </c>
      <c r="BI206" s="215">
        <f>IF(N206="nulová",J206,0)</f>
        <v>0</v>
      </c>
      <c r="BJ206" s="16" t="s">
        <v>21</v>
      </c>
      <c r="BK206" s="215">
        <f>ROUND(I206*H206,2)</f>
        <v>0</v>
      </c>
      <c r="BL206" s="16" t="s">
        <v>245</v>
      </c>
      <c r="BM206" s="16" t="s">
        <v>693</v>
      </c>
    </row>
    <row r="207" s="1" customFormat="1" ht="16.5" customHeight="1">
      <c r="B207" s="38"/>
      <c r="C207" s="204" t="s">
        <v>694</v>
      </c>
      <c r="D207" s="204" t="s">
        <v>127</v>
      </c>
      <c r="E207" s="205" t="s">
        <v>695</v>
      </c>
      <c r="F207" s="206" t="s">
        <v>696</v>
      </c>
      <c r="G207" s="207" t="s">
        <v>647</v>
      </c>
      <c r="H207" s="208">
        <v>12</v>
      </c>
      <c r="I207" s="209"/>
      <c r="J207" s="210">
        <f>ROUND(I207*H207,2)</f>
        <v>0</v>
      </c>
      <c r="K207" s="206" t="s">
        <v>167</v>
      </c>
      <c r="L207" s="43"/>
      <c r="M207" s="211" t="s">
        <v>39</v>
      </c>
      <c r="N207" s="212" t="s">
        <v>53</v>
      </c>
      <c r="O207" s="79"/>
      <c r="P207" s="213">
        <f>O207*H207</f>
        <v>0</v>
      </c>
      <c r="Q207" s="213">
        <v>0.00029999999999999997</v>
      </c>
      <c r="R207" s="213">
        <f>Q207*H207</f>
        <v>0.0035999999999999999</v>
      </c>
      <c r="S207" s="213">
        <v>0</v>
      </c>
      <c r="T207" s="214">
        <f>S207*H207</f>
        <v>0</v>
      </c>
      <c r="AR207" s="16" t="s">
        <v>245</v>
      </c>
      <c r="AT207" s="16" t="s">
        <v>127</v>
      </c>
      <c r="AU207" s="16" t="s">
        <v>91</v>
      </c>
      <c r="AY207" s="16" t="s">
        <v>123</v>
      </c>
      <c r="BE207" s="215">
        <f>IF(N207="základní",J207,0)</f>
        <v>0</v>
      </c>
      <c r="BF207" s="215">
        <f>IF(N207="snížená",J207,0)</f>
        <v>0</v>
      </c>
      <c r="BG207" s="215">
        <f>IF(N207="zákl. přenesená",J207,0)</f>
        <v>0</v>
      </c>
      <c r="BH207" s="215">
        <f>IF(N207="sníž. přenesená",J207,0)</f>
        <v>0</v>
      </c>
      <c r="BI207" s="215">
        <f>IF(N207="nulová",J207,0)</f>
        <v>0</v>
      </c>
      <c r="BJ207" s="16" t="s">
        <v>21</v>
      </c>
      <c r="BK207" s="215">
        <f>ROUND(I207*H207,2)</f>
        <v>0</v>
      </c>
      <c r="BL207" s="16" t="s">
        <v>245</v>
      </c>
      <c r="BM207" s="16" t="s">
        <v>697</v>
      </c>
    </row>
    <row r="208" s="1" customFormat="1" ht="16.5" customHeight="1">
      <c r="B208" s="38"/>
      <c r="C208" s="204" t="s">
        <v>698</v>
      </c>
      <c r="D208" s="204" t="s">
        <v>127</v>
      </c>
      <c r="E208" s="205" t="s">
        <v>699</v>
      </c>
      <c r="F208" s="206" t="s">
        <v>700</v>
      </c>
      <c r="G208" s="207" t="s">
        <v>647</v>
      </c>
      <c r="H208" s="208">
        <v>1</v>
      </c>
      <c r="I208" s="209"/>
      <c r="J208" s="210">
        <f>ROUND(I208*H208,2)</f>
        <v>0</v>
      </c>
      <c r="K208" s="206" t="s">
        <v>167</v>
      </c>
      <c r="L208" s="43"/>
      <c r="M208" s="211" t="s">
        <v>39</v>
      </c>
      <c r="N208" s="212" t="s">
        <v>53</v>
      </c>
      <c r="O208" s="79"/>
      <c r="P208" s="213">
        <f>O208*H208</f>
        <v>0</v>
      </c>
      <c r="Q208" s="213">
        <v>0.0019599999999999999</v>
      </c>
      <c r="R208" s="213">
        <f>Q208*H208</f>
        <v>0.0019599999999999999</v>
      </c>
      <c r="S208" s="213">
        <v>0</v>
      </c>
      <c r="T208" s="214">
        <f>S208*H208</f>
        <v>0</v>
      </c>
      <c r="AR208" s="16" t="s">
        <v>245</v>
      </c>
      <c r="AT208" s="16" t="s">
        <v>127</v>
      </c>
      <c r="AU208" s="16" t="s">
        <v>91</v>
      </c>
      <c r="AY208" s="16" t="s">
        <v>123</v>
      </c>
      <c r="BE208" s="215">
        <f>IF(N208="základní",J208,0)</f>
        <v>0</v>
      </c>
      <c r="BF208" s="215">
        <f>IF(N208="snížená",J208,0)</f>
        <v>0</v>
      </c>
      <c r="BG208" s="215">
        <f>IF(N208="zákl. přenesená",J208,0)</f>
        <v>0</v>
      </c>
      <c r="BH208" s="215">
        <f>IF(N208="sníž. přenesená",J208,0)</f>
        <v>0</v>
      </c>
      <c r="BI208" s="215">
        <f>IF(N208="nulová",J208,0)</f>
        <v>0</v>
      </c>
      <c r="BJ208" s="16" t="s">
        <v>21</v>
      </c>
      <c r="BK208" s="215">
        <f>ROUND(I208*H208,2)</f>
        <v>0</v>
      </c>
      <c r="BL208" s="16" t="s">
        <v>245</v>
      </c>
      <c r="BM208" s="16" t="s">
        <v>701</v>
      </c>
    </row>
    <row r="209" s="1" customFormat="1">
      <c r="B209" s="38"/>
      <c r="C209" s="39"/>
      <c r="D209" s="225" t="s">
        <v>177</v>
      </c>
      <c r="E209" s="39"/>
      <c r="F209" s="235" t="s">
        <v>702</v>
      </c>
      <c r="G209" s="39"/>
      <c r="H209" s="39"/>
      <c r="I209" s="128"/>
      <c r="J209" s="39"/>
      <c r="K209" s="39"/>
      <c r="L209" s="43"/>
      <c r="M209" s="236"/>
      <c r="N209" s="79"/>
      <c r="O209" s="79"/>
      <c r="P209" s="79"/>
      <c r="Q209" s="79"/>
      <c r="R209" s="79"/>
      <c r="S209" s="79"/>
      <c r="T209" s="80"/>
      <c r="AT209" s="16" t="s">
        <v>177</v>
      </c>
      <c r="AU209" s="16" t="s">
        <v>91</v>
      </c>
    </row>
    <row r="210" s="1" customFormat="1" ht="16.5" customHeight="1">
      <c r="B210" s="38"/>
      <c r="C210" s="204" t="s">
        <v>703</v>
      </c>
      <c r="D210" s="204" t="s">
        <v>127</v>
      </c>
      <c r="E210" s="205" t="s">
        <v>704</v>
      </c>
      <c r="F210" s="206" t="s">
        <v>705</v>
      </c>
      <c r="G210" s="207" t="s">
        <v>647</v>
      </c>
      <c r="H210" s="208">
        <v>3</v>
      </c>
      <c r="I210" s="209"/>
      <c r="J210" s="210">
        <f>ROUND(I210*H210,2)</f>
        <v>0</v>
      </c>
      <c r="K210" s="206" t="s">
        <v>167</v>
      </c>
      <c r="L210" s="43"/>
      <c r="M210" s="211" t="s">
        <v>39</v>
      </c>
      <c r="N210" s="212" t="s">
        <v>53</v>
      </c>
      <c r="O210" s="79"/>
      <c r="P210" s="213">
        <f>O210*H210</f>
        <v>0</v>
      </c>
      <c r="Q210" s="213">
        <v>0.0018</v>
      </c>
      <c r="R210" s="213">
        <f>Q210*H210</f>
        <v>0.0054000000000000003</v>
      </c>
      <c r="S210" s="213">
        <v>0</v>
      </c>
      <c r="T210" s="214">
        <f>S210*H210</f>
        <v>0</v>
      </c>
      <c r="AR210" s="16" t="s">
        <v>245</v>
      </c>
      <c r="AT210" s="16" t="s">
        <v>127</v>
      </c>
      <c r="AU210" s="16" t="s">
        <v>91</v>
      </c>
      <c r="AY210" s="16" t="s">
        <v>123</v>
      </c>
      <c r="BE210" s="215">
        <f>IF(N210="základní",J210,0)</f>
        <v>0</v>
      </c>
      <c r="BF210" s="215">
        <f>IF(N210="snížená",J210,0)</f>
        <v>0</v>
      </c>
      <c r="BG210" s="215">
        <f>IF(N210="zákl. přenesená",J210,0)</f>
        <v>0</v>
      </c>
      <c r="BH210" s="215">
        <f>IF(N210="sníž. přenesená",J210,0)</f>
        <v>0</v>
      </c>
      <c r="BI210" s="215">
        <f>IF(N210="nulová",J210,0)</f>
        <v>0</v>
      </c>
      <c r="BJ210" s="16" t="s">
        <v>21</v>
      </c>
      <c r="BK210" s="215">
        <f>ROUND(I210*H210,2)</f>
        <v>0</v>
      </c>
      <c r="BL210" s="16" t="s">
        <v>245</v>
      </c>
      <c r="BM210" s="16" t="s">
        <v>706</v>
      </c>
    </row>
    <row r="211" s="1" customFormat="1">
      <c r="B211" s="38"/>
      <c r="C211" s="39"/>
      <c r="D211" s="225" t="s">
        <v>177</v>
      </c>
      <c r="E211" s="39"/>
      <c r="F211" s="235" t="s">
        <v>707</v>
      </c>
      <c r="G211" s="39"/>
      <c r="H211" s="39"/>
      <c r="I211" s="128"/>
      <c r="J211" s="39"/>
      <c r="K211" s="39"/>
      <c r="L211" s="43"/>
      <c r="M211" s="236"/>
      <c r="N211" s="79"/>
      <c r="O211" s="79"/>
      <c r="P211" s="79"/>
      <c r="Q211" s="79"/>
      <c r="R211" s="79"/>
      <c r="S211" s="79"/>
      <c r="T211" s="80"/>
      <c r="AT211" s="16" t="s">
        <v>177</v>
      </c>
      <c r="AU211" s="16" t="s">
        <v>91</v>
      </c>
    </row>
    <row r="212" s="1" customFormat="1" ht="16.5" customHeight="1">
      <c r="B212" s="38"/>
      <c r="C212" s="204" t="s">
        <v>708</v>
      </c>
      <c r="D212" s="204" t="s">
        <v>127</v>
      </c>
      <c r="E212" s="205" t="s">
        <v>709</v>
      </c>
      <c r="F212" s="206" t="s">
        <v>710</v>
      </c>
      <c r="G212" s="207" t="s">
        <v>201</v>
      </c>
      <c r="H212" s="208">
        <v>3</v>
      </c>
      <c r="I212" s="209"/>
      <c r="J212" s="210">
        <f>ROUND(I212*H212,2)</f>
        <v>0</v>
      </c>
      <c r="K212" s="206" t="s">
        <v>167</v>
      </c>
      <c r="L212" s="43"/>
      <c r="M212" s="211" t="s">
        <v>39</v>
      </c>
      <c r="N212" s="212" t="s">
        <v>53</v>
      </c>
      <c r="O212" s="79"/>
      <c r="P212" s="213">
        <f>O212*H212</f>
        <v>0</v>
      </c>
      <c r="Q212" s="213">
        <v>0.00023000000000000001</v>
      </c>
      <c r="R212" s="213">
        <f>Q212*H212</f>
        <v>0.00069000000000000008</v>
      </c>
      <c r="S212" s="213">
        <v>0</v>
      </c>
      <c r="T212" s="214">
        <f>S212*H212</f>
        <v>0</v>
      </c>
      <c r="AR212" s="16" t="s">
        <v>245</v>
      </c>
      <c r="AT212" s="16" t="s">
        <v>127</v>
      </c>
      <c r="AU212" s="16" t="s">
        <v>91</v>
      </c>
      <c r="AY212" s="16" t="s">
        <v>123</v>
      </c>
      <c r="BE212" s="215">
        <f>IF(N212="základní",J212,0)</f>
        <v>0</v>
      </c>
      <c r="BF212" s="215">
        <f>IF(N212="snížená",J212,0)</f>
        <v>0</v>
      </c>
      <c r="BG212" s="215">
        <f>IF(N212="zákl. přenesená",J212,0)</f>
        <v>0</v>
      </c>
      <c r="BH212" s="215">
        <f>IF(N212="sníž. přenesená",J212,0)</f>
        <v>0</v>
      </c>
      <c r="BI212" s="215">
        <f>IF(N212="nulová",J212,0)</f>
        <v>0</v>
      </c>
      <c r="BJ212" s="16" t="s">
        <v>21</v>
      </c>
      <c r="BK212" s="215">
        <f>ROUND(I212*H212,2)</f>
        <v>0</v>
      </c>
      <c r="BL212" s="16" t="s">
        <v>245</v>
      </c>
      <c r="BM212" s="16" t="s">
        <v>711</v>
      </c>
    </row>
    <row r="213" s="1" customFormat="1">
      <c r="B213" s="38"/>
      <c r="C213" s="39"/>
      <c r="D213" s="225" t="s">
        <v>177</v>
      </c>
      <c r="E213" s="39"/>
      <c r="F213" s="235" t="s">
        <v>712</v>
      </c>
      <c r="G213" s="39"/>
      <c r="H213" s="39"/>
      <c r="I213" s="128"/>
      <c r="J213" s="39"/>
      <c r="K213" s="39"/>
      <c r="L213" s="43"/>
      <c r="M213" s="236"/>
      <c r="N213" s="79"/>
      <c r="O213" s="79"/>
      <c r="P213" s="79"/>
      <c r="Q213" s="79"/>
      <c r="R213" s="79"/>
      <c r="S213" s="79"/>
      <c r="T213" s="80"/>
      <c r="AT213" s="16" t="s">
        <v>177</v>
      </c>
      <c r="AU213" s="16" t="s">
        <v>91</v>
      </c>
    </row>
    <row r="214" s="1" customFormat="1" ht="16.5" customHeight="1">
      <c r="B214" s="38"/>
      <c r="C214" s="204" t="s">
        <v>713</v>
      </c>
      <c r="D214" s="204" t="s">
        <v>127</v>
      </c>
      <c r="E214" s="205" t="s">
        <v>714</v>
      </c>
      <c r="F214" s="206" t="s">
        <v>715</v>
      </c>
      <c r="G214" s="207" t="s">
        <v>201</v>
      </c>
      <c r="H214" s="208">
        <v>2</v>
      </c>
      <c r="I214" s="209"/>
      <c r="J214" s="210">
        <f>ROUND(I214*H214,2)</f>
        <v>0</v>
      </c>
      <c r="K214" s="206" t="s">
        <v>167</v>
      </c>
      <c r="L214" s="43"/>
      <c r="M214" s="211" t="s">
        <v>39</v>
      </c>
      <c r="N214" s="212" t="s">
        <v>53</v>
      </c>
      <c r="O214" s="79"/>
      <c r="P214" s="213">
        <f>O214*H214</f>
        <v>0</v>
      </c>
      <c r="Q214" s="213">
        <v>0.00027999999999999998</v>
      </c>
      <c r="R214" s="213">
        <f>Q214*H214</f>
        <v>0.00055999999999999995</v>
      </c>
      <c r="S214" s="213">
        <v>0</v>
      </c>
      <c r="T214" s="214">
        <f>S214*H214</f>
        <v>0</v>
      </c>
      <c r="AR214" s="16" t="s">
        <v>245</v>
      </c>
      <c r="AT214" s="16" t="s">
        <v>127</v>
      </c>
      <c r="AU214" s="16" t="s">
        <v>91</v>
      </c>
      <c r="AY214" s="16" t="s">
        <v>123</v>
      </c>
      <c r="BE214" s="215">
        <f>IF(N214="základní",J214,0)</f>
        <v>0</v>
      </c>
      <c r="BF214" s="215">
        <f>IF(N214="snížená",J214,0)</f>
        <v>0</v>
      </c>
      <c r="BG214" s="215">
        <f>IF(N214="zákl. přenesená",J214,0)</f>
        <v>0</v>
      </c>
      <c r="BH214" s="215">
        <f>IF(N214="sníž. přenesená",J214,0)</f>
        <v>0</v>
      </c>
      <c r="BI214" s="215">
        <f>IF(N214="nulová",J214,0)</f>
        <v>0</v>
      </c>
      <c r="BJ214" s="16" t="s">
        <v>21</v>
      </c>
      <c r="BK214" s="215">
        <f>ROUND(I214*H214,2)</f>
        <v>0</v>
      </c>
      <c r="BL214" s="16" t="s">
        <v>245</v>
      </c>
      <c r="BM214" s="16" t="s">
        <v>716</v>
      </c>
    </row>
    <row r="215" s="1" customFormat="1">
      <c r="B215" s="38"/>
      <c r="C215" s="39"/>
      <c r="D215" s="225" t="s">
        <v>177</v>
      </c>
      <c r="E215" s="39"/>
      <c r="F215" s="235" t="s">
        <v>712</v>
      </c>
      <c r="G215" s="39"/>
      <c r="H215" s="39"/>
      <c r="I215" s="128"/>
      <c r="J215" s="39"/>
      <c r="K215" s="39"/>
      <c r="L215" s="43"/>
      <c r="M215" s="236"/>
      <c r="N215" s="79"/>
      <c r="O215" s="79"/>
      <c r="P215" s="79"/>
      <c r="Q215" s="79"/>
      <c r="R215" s="79"/>
      <c r="S215" s="79"/>
      <c r="T215" s="80"/>
      <c r="AT215" s="16" t="s">
        <v>177</v>
      </c>
      <c r="AU215" s="16" t="s">
        <v>91</v>
      </c>
    </row>
    <row r="216" s="1" customFormat="1" ht="22.5" customHeight="1">
      <c r="B216" s="38"/>
      <c r="C216" s="204" t="s">
        <v>717</v>
      </c>
      <c r="D216" s="204" t="s">
        <v>127</v>
      </c>
      <c r="E216" s="205" t="s">
        <v>718</v>
      </c>
      <c r="F216" s="206" t="s">
        <v>719</v>
      </c>
      <c r="G216" s="207" t="s">
        <v>233</v>
      </c>
      <c r="H216" s="208">
        <v>0.22800000000000001</v>
      </c>
      <c r="I216" s="209"/>
      <c r="J216" s="210">
        <f>ROUND(I216*H216,2)</f>
        <v>0</v>
      </c>
      <c r="K216" s="206" t="s">
        <v>167</v>
      </c>
      <c r="L216" s="43"/>
      <c r="M216" s="211" t="s">
        <v>39</v>
      </c>
      <c r="N216" s="212" t="s">
        <v>53</v>
      </c>
      <c r="O216" s="79"/>
      <c r="P216" s="213">
        <f>O216*H216</f>
        <v>0</v>
      </c>
      <c r="Q216" s="213">
        <v>0</v>
      </c>
      <c r="R216" s="213">
        <f>Q216*H216</f>
        <v>0</v>
      </c>
      <c r="S216" s="213">
        <v>0</v>
      </c>
      <c r="T216" s="214">
        <f>S216*H216</f>
        <v>0</v>
      </c>
      <c r="AR216" s="16" t="s">
        <v>245</v>
      </c>
      <c r="AT216" s="16" t="s">
        <v>127</v>
      </c>
      <c r="AU216" s="16" t="s">
        <v>91</v>
      </c>
      <c r="AY216" s="16" t="s">
        <v>123</v>
      </c>
      <c r="BE216" s="215">
        <f>IF(N216="základní",J216,0)</f>
        <v>0</v>
      </c>
      <c r="BF216" s="215">
        <f>IF(N216="snížená",J216,0)</f>
        <v>0</v>
      </c>
      <c r="BG216" s="215">
        <f>IF(N216="zákl. přenesená",J216,0)</f>
        <v>0</v>
      </c>
      <c r="BH216" s="215">
        <f>IF(N216="sníž. přenesená",J216,0)</f>
        <v>0</v>
      </c>
      <c r="BI216" s="215">
        <f>IF(N216="nulová",J216,0)</f>
        <v>0</v>
      </c>
      <c r="BJ216" s="16" t="s">
        <v>21</v>
      </c>
      <c r="BK216" s="215">
        <f>ROUND(I216*H216,2)</f>
        <v>0</v>
      </c>
      <c r="BL216" s="16" t="s">
        <v>245</v>
      </c>
      <c r="BM216" s="16" t="s">
        <v>720</v>
      </c>
    </row>
    <row r="217" s="1" customFormat="1">
      <c r="B217" s="38"/>
      <c r="C217" s="39"/>
      <c r="D217" s="225" t="s">
        <v>177</v>
      </c>
      <c r="E217" s="39"/>
      <c r="F217" s="235" t="s">
        <v>721</v>
      </c>
      <c r="G217" s="39"/>
      <c r="H217" s="39"/>
      <c r="I217" s="128"/>
      <c r="J217" s="39"/>
      <c r="K217" s="39"/>
      <c r="L217" s="43"/>
      <c r="M217" s="268"/>
      <c r="N217" s="218"/>
      <c r="O217" s="218"/>
      <c r="P217" s="218"/>
      <c r="Q217" s="218"/>
      <c r="R217" s="218"/>
      <c r="S217" s="218"/>
      <c r="T217" s="269"/>
      <c r="AT217" s="16" t="s">
        <v>177</v>
      </c>
      <c r="AU217" s="16" t="s">
        <v>91</v>
      </c>
    </row>
    <row r="218" s="1" customFormat="1" ht="6.96" customHeight="1">
      <c r="B218" s="57"/>
      <c r="C218" s="58"/>
      <c r="D218" s="58"/>
      <c r="E218" s="58"/>
      <c r="F218" s="58"/>
      <c r="G218" s="58"/>
      <c r="H218" s="58"/>
      <c r="I218" s="155"/>
      <c r="J218" s="58"/>
      <c r="K218" s="58"/>
      <c r="L218" s="43"/>
    </row>
  </sheetData>
  <sheetProtection sheet="1" autoFilter="0" formatColumns="0" formatRows="0" objects="1" scenarios="1" spinCount="100000" saltValue="J7T1beNZ3F1RlEtNj2icRaJlRJaNPaWyCjQYiHnlke/3BNfGiglsmcqmippa886QWzRKAr0PZ8sFMzvuU/bklQ==" hashValue="LPjDMBydB8P2NrPp2pu64zIPtqUOeYzW7AelSu7GsFGvR0rDBCSHaJUgWqRdnS+dm7zW6bP8FgbFYuKueKljHg==" algorithmName="SHA-512" password="CC35"/>
  <autoFilter ref="C86:K217"/>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97</v>
      </c>
    </row>
    <row r="3" ht="6.96" customHeight="1">
      <c r="B3" s="123"/>
      <c r="C3" s="124"/>
      <c r="D3" s="124"/>
      <c r="E3" s="124"/>
      <c r="F3" s="124"/>
      <c r="G3" s="124"/>
      <c r="H3" s="124"/>
      <c r="I3" s="125"/>
      <c r="J3" s="124"/>
      <c r="K3" s="124"/>
      <c r="L3" s="19"/>
      <c r="AT3" s="16" t="s">
        <v>91</v>
      </c>
    </row>
    <row r="4" ht="24.96" customHeight="1">
      <c r="B4" s="19"/>
      <c r="D4" s="126" t="s">
        <v>98</v>
      </c>
      <c r="L4" s="19"/>
      <c r="M4" s="23" t="s">
        <v>10</v>
      </c>
      <c r="AT4" s="16" t="s">
        <v>4</v>
      </c>
    </row>
    <row r="5" ht="6.96" customHeight="1">
      <c r="B5" s="19"/>
      <c r="L5" s="19"/>
    </row>
    <row r="6" ht="12" customHeight="1">
      <c r="B6" s="19"/>
      <c r="D6" s="127" t="s">
        <v>16</v>
      </c>
      <c r="L6" s="19"/>
    </row>
    <row r="7" ht="16.5" customHeight="1">
      <c r="B7" s="19"/>
      <c r="E7" s="221" t="str">
        <f>'Rekapitulace stavby'!K6</f>
        <v>Oprava sociálních zařízení ve 2.NP v objektu Gurťjevova 11,Ostrava - Zábřeh</v>
      </c>
      <c r="F7" s="127"/>
      <c r="G7" s="127"/>
      <c r="H7" s="127"/>
      <c r="L7" s="19"/>
    </row>
    <row r="8" s="1" customFormat="1" ht="12" customHeight="1">
      <c r="B8" s="43"/>
      <c r="D8" s="127" t="s">
        <v>144</v>
      </c>
      <c r="I8" s="128"/>
      <c r="L8" s="43"/>
    </row>
    <row r="9" s="1" customFormat="1" ht="36.96" customHeight="1">
      <c r="B9" s="43"/>
      <c r="E9" s="129" t="s">
        <v>722</v>
      </c>
      <c r="F9" s="1"/>
      <c r="G9" s="1"/>
      <c r="H9" s="1"/>
      <c r="I9" s="128"/>
      <c r="L9" s="43"/>
    </row>
    <row r="10" s="1" customFormat="1">
      <c r="B10" s="43"/>
      <c r="I10" s="128"/>
      <c r="L10" s="43"/>
    </row>
    <row r="11" s="1" customFormat="1" ht="12" customHeight="1">
      <c r="B11" s="43"/>
      <c r="D11" s="127" t="s">
        <v>18</v>
      </c>
      <c r="F11" s="16" t="s">
        <v>19</v>
      </c>
      <c r="I11" s="130" t="s">
        <v>20</v>
      </c>
      <c r="J11" s="16" t="s">
        <v>39</v>
      </c>
      <c r="L11" s="43"/>
    </row>
    <row r="12" s="1" customFormat="1" ht="12" customHeight="1">
      <c r="B12" s="43"/>
      <c r="D12" s="127" t="s">
        <v>22</v>
      </c>
      <c r="F12" s="16" t="s">
        <v>23</v>
      </c>
      <c r="I12" s="130" t="s">
        <v>24</v>
      </c>
      <c r="J12" s="131" t="str">
        <f>'Rekapitulace stavby'!AN8</f>
        <v>8. 6. 2018</v>
      </c>
      <c r="L12" s="43"/>
    </row>
    <row r="13" s="1" customFormat="1" ht="10.8" customHeight="1">
      <c r="B13" s="43"/>
      <c r="I13" s="128"/>
      <c r="L13" s="43"/>
    </row>
    <row r="14" s="1" customFormat="1" ht="12" customHeight="1">
      <c r="B14" s="43"/>
      <c r="D14" s="127" t="s">
        <v>30</v>
      </c>
      <c r="I14" s="130" t="s">
        <v>31</v>
      </c>
      <c r="J14" s="16" t="s">
        <v>32</v>
      </c>
      <c r="L14" s="43"/>
    </row>
    <row r="15" s="1" customFormat="1" ht="18" customHeight="1">
      <c r="B15" s="43"/>
      <c r="E15" s="16" t="s">
        <v>33</v>
      </c>
      <c r="I15" s="130" t="s">
        <v>34</v>
      </c>
      <c r="J15" s="16" t="s">
        <v>35</v>
      </c>
      <c r="L15" s="43"/>
    </row>
    <row r="16" s="1" customFormat="1" ht="6.96" customHeight="1">
      <c r="B16" s="43"/>
      <c r="I16" s="128"/>
      <c r="L16" s="43"/>
    </row>
    <row r="17" s="1" customFormat="1" ht="12" customHeight="1">
      <c r="B17" s="43"/>
      <c r="D17" s="127" t="s">
        <v>36</v>
      </c>
      <c r="I17" s="130" t="s">
        <v>31</v>
      </c>
      <c r="J17" s="32" t="str">
        <f>'Rekapitulace stavby'!AN13</f>
        <v>Vyplň údaj</v>
      </c>
      <c r="L17" s="43"/>
    </row>
    <row r="18" s="1" customFormat="1" ht="18" customHeight="1">
      <c r="B18" s="43"/>
      <c r="E18" s="32" t="str">
        <f>'Rekapitulace stavby'!E14</f>
        <v>Vyplň údaj</v>
      </c>
      <c r="F18" s="16"/>
      <c r="G18" s="16"/>
      <c r="H18" s="16"/>
      <c r="I18" s="130" t="s">
        <v>34</v>
      </c>
      <c r="J18" s="32" t="str">
        <f>'Rekapitulace stavby'!AN14</f>
        <v>Vyplň údaj</v>
      </c>
      <c r="L18" s="43"/>
    </row>
    <row r="19" s="1" customFormat="1" ht="6.96" customHeight="1">
      <c r="B19" s="43"/>
      <c r="I19" s="128"/>
      <c r="L19" s="43"/>
    </row>
    <row r="20" s="1" customFormat="1" ht="12" customHeight="1">
      <c r="B20" s="43"/>
      <c r="D20" s="127" t="s">
        <v>38</v>
      </c>
      <c r="I20" s="130" t="s">
        <v>31</v>
      </c>
      <c r="J20" s="16" t="s">
        <v>723</v>
      </c>
      <c r="L20" s="43"/>
    </row>
    <row r="21" s="1" customFormat="1" ht="18" customHeight="1">
      <c r="B21" s="43"/>
      <c r="E21" s="16" t="s">
        <v>724</v>
      </c>
      <c r="I21" s="130" t="s">
        <v>34</v>
      </c>
      <c r="J21" s="16" t="s">
        <v>39</v>
      </c>
      <c r="L21" s="43"/>
    </row>
    <row r="22" s="1" customFormat="1" ht="6.96" customHeight="1">
      <c r="B22" s="43"/>
      <c r="I22" s="128"/>
      <c r="L22" s="43"/>
    </row>
    <row r="23" s="1" customFormat="1" ht="12" customHeight="1">
      <c r="B23" s="43"/>
      <c r="D23" s="127" t="s">
        <v>42</v>
      </c>
      <c r="I23" s="130" t="s">
        <v>31</v>
      </c>
      <c r="J23" s="16" t="s">
        <v>725</v>
      </c>
      <c r="L23" s="43"/>
    </row>
    <row r="24" s="1" customFormat="1" ht="18" customHeight="1">
      <c r="B24" s="43"/>
      <c r="E24" s="16" t="s">
        <v>724</v>
      </c>
      <c r="I24" s="130" t="s">
        <v>34</v>
      </c>
      <c r="J24" s="16" t="s">
        <v>726</v>
      </c>
      <c r="L24" s="43"/>
    </row>
    <row r="25" s="1" customFormat="1" ht="6.96" customHeight="1">
      <c r="B25" s="43"/>
      <c r="I25" s="128"/>
      <c r="L25" s="43"/>
    </row>
    <row r="26" s="1" customFormat="1" ht="12" customHeight="1">
      <c r="B26" s="43"/>
      <c r="D26" s="127" t="s">
        <v>46</v>
      </c>
      <c r="I26" s="128"/>
      <c r="L26" s="43"/>
    </row>
    <row r="27" s="6" customFormat="1" ht="16.5" customHeight="1">
      <c r="B27" s="135"/>
      <c r="E27" s="136" t="s">
        <v>39</v>
      </c>
      <c r="F27" s="136"/>
      <c r="G27" s="136"/>
      <c r="H27" s="136"/>
      <c r="I27" s="137"/>
      <c r="L27" s="135"/>
    </row>
    <row r="28" s="1" customFormat="1" ht="6.96" customHeight="1">
      <c r="B28" s="43"/>
      <c r="I28" s="128"/>
      <c r="L28" s="43"/>
    </row>
    <row r="29" s="1" customFormat="1" ht="6.96" customHeight="1">
      <c r="B29" s="43"/>
      <c r="D29" s="71"/>
      <c r="E29" s="71"/>
      <c r="F29" s="71"/>
      <c r="G29" s="71"/>
      <c r="H29" s="71"/>
      <c r="I29" s="138"/>
      <c r="J29" s="71"/>
      <c r="K29" s="71"/>
      <c r="L29" s="43"/>
    </row>
    <row r="30" s="1" customFormat="1" ht="25.44" customHeight="1">
      <c r="B30" s="43"/>
      <c r="D30" s="139" t="s">
        <v>48</v>
      </c>
      <c r="I30" s="128"/>
      <c r="J30" s="140">
        <f>ROUND(J81, 2)</f>
        <v>0</v>
      </c>
      <c r="L30" s="43"/>
    </row>
    <row r="31" s="1" customFormat="1" ht="6.96" customHeight="1">
      <c r="B31" s="43"/>
      <c r="D31" s="71"/>
      <c r="E31" s="71"/>
      <c r="F31" s="71"/>
      <c r="G31" s="71"/>
      <c r="H31" s="71"/>
      <c r="I31" s="138"/>
      <c r="J31" s="71"/>
      <c r="K31" s="71"/>
      <c r="L31" s="43"/>
    </row>
    <row r="32" s="1" customFormat="1" ht="14.4" customHeight="1">
      <c r="B32" s="43"/>
      <c r="F32" s="141" t="s">
        <v>50</v>
      </c>
      <c r="I32" s="142" t="s">
        <v>49</v>
      </c>
      <c r="J32" s="141" t="s">
        <v>51</v>
      </c>
      <c r="L32" s="43"/>
    </row>
    <row r="33" s="1" customFormat="1" ht="14.4" customHeight="1">
      <c r="B33" s="43"/>
      <c r="D33" s="127" t="s">
        <v>52</v>
      </c>
      <c r="E33" s="127" t="s">
        <v>53</v>
      </c>
      <c r="F33" s="143">
        <f>ROUND((SUM(BE81:BE89)),  2)</f>
        <v>0</v>
      </c>
      <c r="I33" s="144">
        <v>0.20999999999999999</v>
      </c>
      <c r="J33" s="143">
        <f>ROUND(((SUM(BE81:BE89))*I33),  2)</f>
        <v>0</v>
      </c>
      <c r="L33" s="43"/>
    </row>
    <row r="34" s="1" customFormat="1" ht="14.4" customHeight="1">
      <c r="B34" s="43"/>
      <c r="E34" s="127" t="s">
        <v>54</v>
      </c>
      <c r="F34" s="143">
        <f>ROUND((SUM(BF81:BF89)),  2)</f>
        <v>0</v>
      </c>
      <c r="I34" s="144">
        <v>0.14999999999999999</v>
      </c>
      <c r="J34" s="143">
        <f>ROUND(((SUM(BF81:BF89))*I34),  2)</f>
        <v>0</v>
      </c>
      <c r="L34" s="43"/>
    </row>
    <row r="35" hidden="1" s="1" customFormat="1" ht="14.4" customHeight="1">
      <c r="B35" s="43"/>
      <c r="E35" s="127" t="s">
        <v>55</v>
      </c>
      <c r="F35" s="143">
        <f>ROUND((SUM(BG81:BG89)),  2)</f>
        <v>0</v>
      </c>
      <c r="I35" s="144">
        <v>0.20999999999999999</v>
      </c>
      <c r="J35" s="143">
        <f>0</f>
        <v>0</v>
      </c>
      <c r="L35" s="43"/>
    </row>
    <row r="36" hidden="1" s="1" customFormat="1" ht="14.4" customHeight="1">
      <c r="B36" s="43"/>
      <c r="E36" s="127" t="s">
        <v>56</v>
      </c>
      <c r="F36" s="143">
        <f>ROUND((SUM(BH81:BH89)),  2)</f>
        <v>0</v>
      </c>
      <c r="I36" s="144">
        <v>0.14999999999999999</v>
      </c>
      <c r="J36" s="143">
        <f>0</f>
        <v>0</v>
      </c>
      <c r="L36" s="43"/>
    </row>
    <row r="37" hidden="1" s="1" customFormat="1" ht="14.4" customHeight="1">
      <c r="B37" s="43"/>
      <c r="E37" s="127" t="s">
        <v>57</v>
      </c>
      <c r="F37" s="143">
        <f>ROUND((SUM(BI81:BI89)),  2)</f>
        <v>0</v>
      </c>
      <c r="I37" s="144">
        <v>0</v>
      </c>
      <c r="J37" s="143">
        <f>0</f>
        <v>0</v>
      </c>
      <c r="L37" s="43"/>
    </row>
    <row r="38" s="1" customFormat="1" ht="6.96" customHeight="1">
      <c r="B38" s="43"/>
      <c r="I38" s="128"/>
      <c r="L38" s="43"/>
    </row>
    <row r="39" s="1" customFormat="1" ht="25.44" customHeight="1">
      <c r="B39" s="43"/>
      <c r="C39" s="145"/>
      <c r="D39" s="146" t="s">
        <v>58</v>
      </c>
      <c r="E39" s="147"/>
      <c r="F39" s="147"/>
      <c r="G39" s="148" t="s">
        <v>59</v>
      </c>
      <c r="H39" s="149" t="s">
        <v>60</v>
      </c>
      <c r="I39" s="150"/>
      <c r="J39" s="151">
        <f>SUM(J30:J37)</f>
        <v>0</v>
      </c>
      <c r="K39" s="152"/>
      <c r="L39" s="43"/>
    </row>
    <row r="40" s="1" customFormat="1" ht="14.4" customHeight="1">
      <c r="B40" s="153"/>
      <c r="C40" s="154"/>
      <c r="D40" s="154"/>
      <c r="E40" s="154"/>
      <c r="F40" s="154"/>
      <c r="G40" s="154"/>
      <c r="H40" s="154"/>
      <c r="I40" s="155"/>
      <c r="J40" s="154"/>
      <c r="K40" s="154"/>
      <c r="L40" s="43"/>
    </row>
    <row r="44" s="1" customFormat="1" ht="6.96" customHeight="1">
      <c r="B44" s="156"/>
      <c r="C44" s="157"/>
      <c r="D44" s="157"/>
      <c r="E44" s="157"/>
      <c r="F44" s="157"/>
      <c r="G44" s="157"/>
      <c r="H44" s="157"/>
      <c r="I44" s="158"/>
      <c r="J44" s="157"/>
      <c r="K44" s="157"/>
      <c r="L44" s="43"/>
    </row>
    <row r="45" s="1" customFormat="1" ht="24.96" customHeight="1">
      <c r="B45" s="38"/>
      <c r="C45" s="22" t="s">
        <v>99</v>
      </c>
      <c r="D45" s="39"/>
      <c r="E45" s="39"/>
      <c r="F45" s="39"/>
      <c r="G45" s="39"/>
      <c r="H45" s="39"/>
      <c r="I45" s="128"/>
      <c r="J45" s="39"/>
      <c r="K45" s="39"/>
      <c r="L45" s="43"/>
    </row>
    <row r="46" s="1" customFormat="1" ht="6.96" customHeight="1">
      <c r="B46" s="38"/>
      <c r="C46" s="39"/>
      <c r="D46" s="39"/>
      <c r="E46" s="39"/>
      <c r="F46" s="39"/>
      <c r="G46" s="39"/>
      <c r="H46" s="39"/>
      <c r="I46" s="128"/>
      <c r="J46" s="39"/>
      <c r="K46" s="39"/>
      <c r="L46" s="43"/>
    </row>
    <row r="47" s="1" customFormat="1" ht="12" customHeight="1">
      <c r="B47" s="38"/>
      <c r="C47" s="31" t="s">
        <v>16</v>
      </c>
      <c r="D47" s="39"/>
      <c r="E47" s="39"/>
      <c r="F47" s="39"/>
      <c r="G47" s="39"/>
      <c r="H47" s="39"/>
      <c r="I47" s="128"/>
      <c r="J47" s="39"/>
      <c r="K47" s="39"/>
      <c r="L47" s="43"/>
    </row>
    <row r="48" s="1" customFormat="1" ht="16.5" customHeight="1">
      <c r="B48" s="38"/>
      <c r="C48" s="39"/>
      <c r="D48" s="39"/>
      <c r="E48" s="222" t="str">
        <f>E7</f>
        <v>Oprava sociálních zařízení ve 2.NP v objektu Gurťjevova 11,Ostrava - Zábřeh</v>
      </c>
      <c r="F48" s="31"/>
      <c r="G48" s="31"/>
      <c r="H48" s="31"/>
      <c r="I48" s="128"/>
      <c r="J48" s="39"/>
      <c r="K48" s="39"/>
      <c r="L48" s="43"/>
    </row>
    <row r="49" s="1" customFormat="1" ht="12" customHeight="1">
      <c r="B49" s="38"/>
      <c r="C49" s="31" t="s">
        <v>144</v>
      </c>
      <c r="D49" s="39"/>
      <c r="E49" s="39"/>
      <c r="F49" s="39"/>
      <c r="G49" s="39"/>
      <c r="H49" s="39"/>
      <c r="I49" s="128"/>
      <c r="J49" s="39"/>
      <c r="K49" s="39"/>
      <c r="L49" s="43"/>
    </row>
    <row r="50" s="1" customFormat="1" ht="16.5" customHeight="1">
      <c r="B50" s="38"/>
      <c r="C50" s="39"/>
      <c r="D50" s="39"/>
      <c r="E50" s="64" t="str">
        <f>E9</f>
        <v xml:space="preserve">D.1.4.3 - Oprava sociálních zařízení ve 2.NP - Silnoproudá elektrotechnika </v>
      </c>
      <c r="F50" s="39"/>
      <c r="G50" s="39"/>
      <c r="H50" s="39"/>
      <c r="I50" s="128"/>
      <c r="J50" s="39"/>
      <c r="K50" s="39"/>
      <c r="L50" s="43"/>
    </row>
    <row r="51" s="1" customFormat="1" ht="6.96" customHeight="1">
      <c r="B51" s="38"/>
      <c r="C51" s="39"/>
      <c r="D51" s="39"/>
      <c r="E51" s="39"/>
      <c r="F51" s="39"/>
      <c r="G51" s="39"/>
      <c r="H51" s="39"/>
      <c r="I51" s="128"/>
      <c r="J51" s="39"/>
      <c r="K51" s="39"/>
      <c r="L51" s="43"/>
    </row>
    <row r="52" s="1" customFormat="1" ht="12" customHeight="1">
      <c r="B52" s="38"/>
      <c r="C52" s="31" t="s">
        <v>22</v>
      </c>
      <c r="D52" s="39"/>
      <c r="E52" s="39"/>
      <c r="F52" s="26" t="str">
        <f>F12</f>
        <v xml:space="preserve">Ostrava-Zábřeh </v>
      </c>
      <c r="G52" s="39"/>
      <c r="H52" s="39"/>
      <c r="I52" s="130" t="s">
        <v>24</v>
      </c>
      <c r="J52" s="67" t="str">
        <f>IF(J12="","",J12)</f>
        <v>8. 6. 2018</v>
      </c>
      <c r="K52" s="39"/>
      <c r="L52" s="43"/>
    </row>
    <row r="53" s="1" customFormat="1" ht="6.96" customHeight="1">
      <c r="B53" s="38"/>
      <c r="C53" s="39"/>
      <c r="D53" s="39"/>
      <c r="E53" s="39"/>
      <c r="F53" s="39"/>
      <c r="G53" s="39"/>
      <c r="H53" s="39"/>
      <c r="I53" s="128"/>
      <c r="J53" s="39"/>
      <c r="K53" s="39"/>
      <c r="L53" s="43"/>
    </row>
    <row r="54" s="1" customFormat="1" ht="13.65" customHeight="1">
      <c r="B54" s="38"/>
      <c r="C54" s="31" t="s">
        <v>30</v>
      </c>
      <c r="D54" s="39"/>
      <c r="E54" s="39"/>
      <c r="F54" s="26" t="str">
        <f>E15</f>
        <v xml:space="preserve">Statutár.město Ostrava,Městský obvod Ostrava-Jih </v>
      </c>
      <c r="G54" s="39"/>
      <c r="H54" s="39"/>
      <c r="I54" s="130" t="s">
        <v>38</v>
      </c>
      <c r="J54" s="36" t="str">
        <f>E21</f>
        <v xml:space="preserve">Marek Seifert </v>
      </c>
      <c r="K54" s="39"/>
      <c r="L54" s="43"/>
    </row>
    <row r="55" s="1" customFormat="1" ht="13.65" customHeight="1">
      <c r="B55" s="38"/>
      <c r="C55" s="31" t="s">
        <v>36</v>
      </c>
      <c r="D55" s="39"/>
      <c r="E55" s="39"/>
      <c r="F55" s="26" t="str">
        <f>IF(E18="","",E18)</f>
        <v>Vyplň údaj</v>
      </c>
      <c r="G55" s="39"/>
      <c r="H55" s="39"/>
      <c r="I55" s="130" t="s">
        <v>42</v>
      </c>
      <c r="J55" s="36" t="str">
        <f>E24</f>
        <v xml:space="preserve">Marek Seifert </v>
      </c>
      <c r="K55" s="39"/>
      <c r="L55" s="43"/>
    </row>
    <row r="56" s="1" customFormat="1" ht="10.32" customHeight="1">
      <c r="B56" s="38"/>
      <c r="C56" s="39"/>
      <c r="D56" s="39"/>
      <c r="E56" s="39"/>
      <c r="F56" s="39"/>
      <c r="G56" s="39"/>
      <c r="H56" s="39"/>
      <c r="I56" s="128"/>
      <c r="J56" s="39"/>
      <c r="K56" s="39"/>
      <c r="L56" s="43"/>
    </row>
    <row r="57" s="1" customFormat="1" ht="29.28" customHeight="1">
      <c r="B57" s="38"/>
      <c r="C57" s="159" t="s">
        <v>100</v>
      </c>
      <c r="D57" s="160"/>
      <c r="E57" s="160"/>
      <c r="F57" s="160"/>
      <c r="G57" s="160"/>
      <c r="H57" s="160"/>
      <c r="I57" s="161"/>
      <c r="J57" s="162" t="s">
        <v>101</v>
      </c>
      <c r="K57" s="160"/>
      <c r="L57" s="43"/>
    </row>
    <row r="58" s="1" customFormat="1" ht="10.32" customHeight="1">
      <c r="B58" s="38"/>
      <c r="C58" s="39"/>
      <c r="D58" s="39"/>
      <c r="E58" s="39"/>
      <c r="F58" s="39"/>
      <c r="G58" s="39"/>
      <c r="H58" s="39"/>
      <c r="I58" s="128"/>
      <c r="J58" s="39"/>
      <c r="K58" s="39"/>
      <c r="L58" s="43"/>
    </row>
    <row r="59" s="1" customFormat="1" ht="22.8" customHeight="1">
      <c r="B59" s="38"/>
      <c r="C59" s="163" t="s">
        <v>80</v>
      </c>
      <c r="D59" s="39"/>
      <c r="E59" s="39"/>
      <c r="F59" s="39"/>
      <c r="G59" s="39"/>
      <c r="H59" s="39"/>
      <c r="I59" s="128"/>
      <c r="J59" s="97">
        <f>J81</f>
        <v>0</v>
      </c>
      <c r="K59" s="39"/>
      <c r="L59" s="43"/>
      <c r="AU59" s="16" t="s">
        <v>102</v>
      </c>
    </row>
    <row r="60" s="7" customFormat="1" ht="24.96" customHeight="1">
      <c r="B60" s="164"/>
      <c r="C60" s="165"/>
      <c r="D60" s="166" t="s">
        <v>152</v>
      </c>
      <c r="E60" s="167"/>
      <c r="F60" s="167"/>
      <c r="G60" s="167"/>
      <c r="H60" s="167"/>
      <c r="I60" s="168"/>
      <c r="J60" s="169">
        <f>J82</f>
        <v>0</v>
      </c>
      <c r="K60" s="165"/>
      <c r="L60" s="170"/>
    </row>
    <row r="61" s="8" customFormat="1" ht="19.92" customHeight="1">
      <c r="B61" s="171"/>
      <c r="C61" s="172"/>
      <c r="D61" s="173" t="s">
        <v>727</v>
      </c>
      <c r="E61" s="174"/>
      <c r="F61" s="174"/>
      <c r="G61" s="174"/>
      <c r="H61" s="174"/>
      <c r="I61" s="175"/>
      <c r="J61" s="176">
        <f>J83</f>
        <v>0</v>
      </c>
      <c r="K61" s="172"/>
      <c r="L61" s="177"/>
    </row>
    <row r="62" s="1" customFormat="1" ht="21.84" customHeight="1">
      <c r="B62" s="38"/>
      <c r="C62" s="39"/>
      <c r="D62" s="39"/>
      <c r="E62" s="39"/>
      <c r="F62" s="39"/>
      <c r="G62" s="39"/>
      <c r="H62" s="39"/>
      <c r="I62" s="128"/>
      <c r="J62" s="39"/>
      <c r="K62" s="39"/>
      <c r="L62" s="43"/>
    </row>
    <row r="63" s="1" customFormat="1" ht="6.96" customHeight="1">
      <c r="B63" s="57"/>
      <c r="C63" s="58"/>
      <c r="D63" s="58"/>
      <c r="E63" s="58"/>
      <c r="F63" s="58"/>
      <c r="G63" s="58"/>
      <c r="H63" s="58"/>
      <c r="I63" s="155"/>
      <c r="J63" s="58"/>
      <c r="K63" s="58"/>
      <c r="L63" s="43"/>
    </row>
    <row r="67" s="1" customFormat="1" ht="6.96" customHeight="1">
      <c r="B67" s="59"/>
      <c r="C67" s="60"/>
      <c r="D67" s="60"/>
      <c r="E67" s="60"/>
      <c r="F67" s="60"/>
      <c r="G67" s="60"/>
      <c r="H67" s="60"/>
      <c r="I67" s="158"/>
      <c r="J67" s="60"/>
      <c r="K67" s="60"/>
      <c r="L67" s="43"/>
    </row>
    <row r="68" s="1" customFormat="1" ht="24.96" customHeight="1">
      <c r="B68" s="38"/>
      <c r="C68" s="22" t="s">
        <v>107</v>
      </c>
      <c r="D68" s="39"/>
      <c r="E68" s="39"/>
      <c r="F68" s="39"/>
      <c r="G68" s="39"/>
      <c r="H68" s="39"/>
      <c r="I68" s="128"/>
      <c r="J68" s="39"/>
      <c r="K68" s="39"/>
      <c r="L68" s="43"/>
    </row>
    <row r="69" s="1" customFormat="1" ht="6.96" customHeight="1">
      <c r="B69" s="38"/>
      <c r="C69" s="39"/>
      <c r="D69" s="39"/>
      <c r="E69" s="39"/>
      <c r="F69" s="39"/>
      <c r="G69" s="39"/>
      <c r="H69" s="39"/>
      <c r="I69" s="128"/>
      <c r="J69" s="39"/>
      <c r="K69" s="39"/>
      <c r="L69" s="43"/>
    </row>
    <row r="70" s="1" customFormat="1" ht="12" customHeight="1">
      <c r="B70" s="38"/>
      <c r="C70" s="31" t="s">
        <v>16</v>
      </c>
      <c r="D70" s="39"/>
      <c r="E70" s="39"/>
      <c r="F70" s="39"/>
      <c r="G70" s="39"/>
      <c r="H70" s="39"/>
      <c r="I70" s="128"/>
      <c r="J70" s="39"/>
      <c r="K70" s="39"/>
      <c r="L70" s="43"/>
    </row>
    <row r="71" s="1" customFormat="1" ht="16.5" customHeight="1">
      <c r="B71" s="38"/>
      <c r="C71" s="39"/>
      <c r="D71" s="39"/>
      <c r="E71" s="222" t="str">
        <f>E7</f>
        <v>Oprava sociálních zařízení ve 2.NP v objektu Gurťjevova 11,Ostrava - Zábřeh</v>
      </c>
      <c r="F71" s="31"/>
      <c r="G71" s="31"/>
      <c r="H71" s="31"/>
      <c r="I71" s="128"/>
      <c r="J71" s="39"/>
      <c r="K71" s="39"/>
      <c r="L71" s="43"/>
    </row>
    <row r="72" s="1" customFormat="1" ht="12" customHeight="1">
      <c r="B72" s="38"/>
      <c r="C72" s="31" t="s">
        <v>144</v>
      </c>
      <c r="D72" s="39"/>
      <c r="E72" s="39"/>
      <c r="F72" s="39"/>
      <c r="G72" s="39"/>
      <c r="H72" s="39"/>
      <c r="I72" s="128"/>
      <c r="J72" s="39"/>
      <c r="K72" s="39"/>
      <c r="L72" s="43"/>
    </row>
    <row r="73" s="1" customFormat="1" ht="16.5" customHeight="1">
      <c r="B73" s="38"/>
      <c r="C73" s="39"/>
      <c r="D73" s="39"/>
      <c r="E73" s="64" t="str">
        <f>E9</f>
        <v xml:space="preserve">D.1.4.3 - Oprava sociálních zařízení ve 2.NP - Silnoproudá elektrotechnika </v>
      </c>
      <c r="F73" s="39"/>
      <c r="G73" s="39"/>
      <c r="H73" s="39"/>
      <c r="I73" s="128"/>
      <c r="J73" s="39"/>
      <c r="K73" s="39"/>
      <c r="L73" s="43"/>
    </row>
    <row r="74" s="1" customFormat="1" ht="6.96" customHeight="1">
      <c r="B74" s="38"/>
      <c r="C74" s="39"/>
      <c r="D74" s="39"/>
      <c r="E74" s="39"/>
      <c r="F74" s="39"/>
      <c r="G74" s="39"/>
      <c r="H74" s="39"/>
      <c r="I74" s="128"/>
      <c r="J74" s="39"/>
      <c r="K74" s="39"/>
      <c r="L74" s="43"/>
    </row>
    <row r="75" s="1" customFormat="1" ht="12" customHeight="1">
      <c r="B75" s="38"/>
      <c r="C75" s="31" t="s">
        <v>22</v>
      </c>
      <c r="D75" s="39"/>
      <c r="E75" s="39"/>
      <c r="F75" s="26" t="str">
        <f>F12</f>
        <v xml:space="preserve">Ostrava-Zábřeh </v>
      </c>
      <c r="G75" s="39"/>
      <c r="H75" s="39"/>
      <c r="I75" s="130" t="s">
        <v>24</v>
      </c>
      <c r="J75" s="67" t="str">
        <f>IF(J12="","",J12)</f>
        <v>8. 6. 2018</v>
      </c>
      <c r="K75" s="39"/>
      <c r="L75" s="43"/>
    </row>
    <row r="76" s="1" customFormat="1" ht="6.96" customHeight="1">
      <c r="B76" s="38"/>
      <c r="C76" s="39"/>
      <c r="D76" s="39"/>
      <c r="E76" s="39"/>
      <c r="F76" s="39"/>
      <c r="G76" s="39"/>
      <c r="H76" s="39"/>
      <c r="I76" s="128"/>
      <c r="J76" s="39"/>
      <c r="K76" s="39"/>
      <c r="L76" s="43"/>
    </row>
    <row r="77" s="1" customFormat="1" ht="13.65" customHeight="1">
      <c r="B77" s="38"/>
      <c r="C77" s="31" t="s">
        <v>30</v>
      </c>
      <c r="D77" s="39"/>
      <c r="E77" s="39"/>
      <c r="F77" s="26" t="str">
        <f>E15</f>
        <v xml:space="preserve">Statutár.město Ostrava,Městský obvod Ostrava-Jih </v>
      </c>
      <c r="G77" s="39"/>
      <c r="H77" s="39"/>
      <c r="I77" s="130" t="s">
        <v>38</v>
      </c>
      <c r="J77" s="36" t="str">
        <f>E21</f>
        <v xml:space="preserve">Marek Seifert </v>
      </c>
      <c r="K77" s="39"/>
      <c r="L77" s="43"/>
    </row>
    <row r="78" s="1" customFormat="1" ht="13.65" customHeight="1">
      <c r="B78" s="38"/>
      <c r="C78" s="31" t="s">
        <v>36</v>
      </c>
      <c r="D78" s="39"/>
      <c r="E78" s="39"/>
      <c r="F78" s="26" t="str">
        <f>IF(E18="","",E18)</f>
        <v>Vyplň údaj</v>
      </c>
      <c r="G78" s="39"/>
      <c r="H78" s="39"/>
      <c r="I78" s="130" t="s">
        <v>42</v>
      </c>
      <c r="J78" s="36" t="str">
        <f>E24</f>
        <v xml:space="preserve">Marek Seifert </v>
      </c>
      <c r="K78" s="39"/>
      <c r="L78" s="43"/>
    </row>
    <row r="79" s="1" customFormat="1" ht="10.32" customHeight="1">
      <c r="B79" s="38"/>
      <c r="C79" s="39"/>
      <c r="D79" s="39"/>
      <c r="E79" s="39"/>
      <c r="F79" s="39"/>
      <c r="G79" s="39"/>
      <c r="H79" s="39"/>
      <c r="I79" s="128"/>
      <c r="J79" s="39"/>
      <c r="K79" s="39"/>
      <c r="L79" s="43"/>
    </row>
    <row r="80" s="9" customFormat="1" ht="29.28" customHeight="1">
      <c r="B80" s="178"/>
      <c r="C80" s="179" t="s">
        <v>108</v>
      </c>
      <c r="D80" s="180" t="s">
        <v>67</v>
      </c>
      <c r="E80" s="180" t="s">
        <v>63</v>
      </c>
      <c r="F80" s="180" t="s">
        <v>64</v>
      </c>
      <c r="G80" s="180" t="s">
        <v>109</v>
      </c>
      <c r="H80" s="180" t="s">
        <v>110</v>
      </c>
      <c r="I80" s="181" t="s">
        <v>111</v>
      </c>
      <c r="J80" s="180" t="s">
        <v>101</v>
      </c>
      <c r="K80" s="182" t="s">
        <v>112</v>
      </c>
      <c r="L80" s="183"/>
      <c r="M80" s="87" t="s">
        <v>39</v>
      </c>
      <c r="N80" s="88" t="s">
        <v>52</v>
      </c>
      <c r="O80" s="88" t="s">
        <v>113</v>
      </c>
      <c r="P80" s="88" t="s">
        <v>114</v>
      </c>
      <c r="Q80" s="88" t="s">
        <v>115</v>
      </c>
      <c r="R80" s="88" t="s">
        <v>116</v>
      </c>
      <c r="S80" s="88" t="s">
        <v>117</v>
      </c>
      <c r="T80" s="89" t="s">
        <v>118</v>
      </c>
    </row>
    <row r="81" s="1" customFormat="1" ht="22.8" customHeight="1">
      <c r="B81" s="38"/>
      <c r="C81" s="94" t="s">
        <v>119</v>
      </c>
      <c r="D81" s="39"/>
      <c r="E81" s="39"/>
      <c r="F81" s="39"/>
      <c r="G81" s="39"/>
      <c r="H81" s="39"/>
      <c r="I81" s="128"/>
      <c r="J81" s="184">
        <f>BK81</f>
        <v>0</v>
      </c>
      <c r="K81" s="39"/>
      <c r="L81" s="43"/>
      <c r="M81" s="90"/>
      <c r="N81" s="91"/>
      <c r="O81" s="91"/>
      <c r="P81" s="185">
        <f>P82</f>
        <v>0</v>
      </c>
      <c r="Q81" s="91"/>
      <c r="R81" s="185">
        <f>R82</f>
        <v>0.00054000000000000001</v>
      </c>
      <c r="S81" s="91"/>
      <c r="T81" s="186">
        <f>T82</f>
        <v>0</v>
      </c>
      <c r="AT81" s="16" t="s">
        <v>81</v>
      </c>
      <c r="AU81" s="16" t="s">
        <v>102</v>
      </c>
      <c r="BK81" s="187">
        <f>BK82</f>
        <v>0</v>
      </c>
    </row>
    <row r="82" s="10" customFormat="1" ht="25.92" customHeight="1">
      <c r="B82" s="188"/>
      <c r="C82" s="189"/>
      <c r="D82" s="190" t="s">
        <v>81</v>
      </c>
      <c r="E82" s="191" t="s">
        <v>257</v>
      </c>
      <c r="F82" s="191" t="s">
        <v>258</v>
      </c>
      <c r="G82" s="189"/>
      <c r="H82" s="189"/>
      <c r="I82" s="192"/>
      <c r="J82" s="193">
        <f>BK82</f>
        <v>0</v>
      </c>
      <c r="K82" s="189"/>
      <c r="L82" s="194"/>
      <c r="M82" s="195"/>
      <c r="N82" s="196"/>
      <c r="O82" s="196"/>
      <c r="P82" s="197">
        <f>P83</f>
        <v>0</v>
      </c>
      <c r="Q82" s="196"/>
      <c r="R82" s="197">
        <f>R83</f>
        <v>0.00054000000000000001</v>
      </c>
      <c r="S82" s="196"/>
      <c r="T82" s="198">
        <f>T83</f>
        <v>0</v>
      </c>
      <c r="AR82" s="199" t="s">
        <v>91</v>
      </c>
      <c r="AT82" s="200" t="s">
        <v>81</v>
      </c>
      <c r="AU82" s="200" t="s">
        <v>82</v>
      </c>
      <c r="AY82" s="199" t="s">
        <v>123</v>
      </c>
      <c r="BK82" s="201">
        <f>BK83</f>
        <v>0</v>
      </c>
    </row>
    <row r="83" s="10" customFormat="1" ht="22.8" customHeight="1">
      <c r="B83" s="188"/>
      <c r="C83" s="189"/>
      <c r="D83" s="190" t="s">
        <v>81</v>
      </c>
      <c r="E83" s="202" t="s">
        <v>728</v>
      </c>
      <c r="F83" s="202" t="s">
        <v>729</v>
      </c>
      <c r="G83" s="189"/>
      <c r="H83" s="189"/>
      <c r="I83" s="192"/>
      <c r="J83" s="203">
        <f>BK83</f>
        <v>0</v>
      </c>
      <c r="K83" s="189"/>
      <c r="L83" s="194"/>
      <c r="M83" s="195"/>
      <c r="N83" s="196"/>
      <c r="O83" s="196"/>
      <c r="P83" s="197">
        <f>SUM(P84:P89)</f>
        <v>0</v>
      </c>
      <c r="Q83" s="196"/>
      <c r="R83" s="197">
        <f>SUM(R84:R89)</f>
        <v>0.00054000000000000001</v>
      </c>
      <c r="S83" s="196"/>
      <c r="T83" s="198">
        <f>SUM(T84:T89)</f>
        <v>0</v>
      </c>
      <c r="AR83" s="199" t="s">
        <v>91</v>
      </c>
      <c r="AT83" s="200" t="s">
        <v>81</v>
      </c>
      <c r="AU83" s="200" t="s">
        <v>21</v>
      </c>
      <c r="AY83" s="199" t="s">
        <v>123</v>
      </c>
      <c r="BK83" s="201">
        <f>SUM(BK84:BK89)</f>
        <v>0</v>
      </c>
    </row>
    <row r="84" s="1" customFormat="1" ht="16.5" customHeight="1">
      <c r="B84" s="38"/>
      <c r="C84" s="204" t="s">
        <v>21</v>
      </c>
      <c r="D84" s="204" t="s">
        <v>127</v>
      </c>
      <c r="E84" s="205" t="s">
        <v>730</v>
      </c>
      <c r="F84" s="206" t="s">
        <v>731</v>
      </c>
      <c r="G84" s="207" t="s">
        <v>201</v>
      </c>
      <c r="H84" s="208">
        <v>1</v>
      </c>
      <c r="I84" s="209"/>
      <c r="J84" s="210">
        <f>ROUND(I84*H84,2)</f>
        <v>0</v>
      </c>
      <c r="K84" s="206" t="s">
        <v>131</v>
      </c>
      <c r="L84" s="43"/>
      <c r="M84" s="211" t="s">
        <v>39</v>
      </c>
      <c r="N84" s="212" t="s">
        <v>53</v>
      </c>
      <c r="O84" s="79"/>
      <c r="P84" s="213">
        <f>O84*H84</f>
        <v>0</v>
      </c>
      <c r="Q84" s="213">
        <v>0</v>
      </c>
      <c r="R84" s="213">
        <f>Q84*H84</f>
        <v>0</v>
      </c>
      <c r="S84" s="213">
        <v>0</v>
      </c>
      <c r="T84" s="214">
        <f>S84*H84</f>
        <v>0</v>
      </c>
      <c r="AR84" s="16" t="s">
        <v>245</v>
      </c>
      <c r="AT84" s="16" t="s">
        <v>127</v>
      </c>
      <c r="AU84" s="16" t="s">
        <v>91</v>
      </c>
      <c r="AY84" s="16" t="s">
        <v>123</v>
      </c>
      <c r="BE84" s="215">
        <f>IF(N84="základní",J84,0)</f>
        <v>0</v>
      </c>
      <c r="BF84" s="215">
        <f>IF(N84="snížená",J84,0)</f>
        <v>0</v>
      </c>
      <c r="BG84" s="215">
        <f>IF(N84="zákl. přenesená",J84,0)</f>
        <v>0</v>
      </c>
      <c r="BH84" s="215">
        <f>IF(N84="sníž. přenesená",J84,0)</f>
        <v>0</v>
      </c>
      <c r="BI84" s="215">
        <f>IF(N84="nulová",J84,0)</f>
        <v>0</v>
      </c>
      <c r="BJ84" s="16" t="s">
        <v>21</v>
      </c>
      <c r="BK84" s="215">
        <f>ROUND(I84*H84,2)</f>
        <v>0</v>
      </c>
      <c r="BL84" s="16" t="s">
        <v>245</v>
      </c>
      <c r="BM84" s="16" t="s">
        <v>732</v>
      </c>
    </row>
    <row r="85" s="1" customFormat="1" ht="16.5" customHeight="1">
      <c r="B85" s="38"/>
      <c r="C85" s="248" t="s">
        <v>91</v>
      </c>
      <c r="D85" s="248" t="s">
        <v>205</v>
      </c>
      <c r="E85" s="249" t="s">
        <v>733</v>
      </c>
      <c r="F85" s="250" t="s">
        <v>734</v>
      </c>
      <c r="G85" s="251" t="s">
        <v>201</v>
      </c>
      <c r="H85" s="252">
        <v>1</v>
      </c>
      <c r="I85" s="253"/>
      <c r="J85" s="254">
        <f>ROUND(I85*H85,2)</f>
        <v>0</v>
      </c>
      <c r="K85" s="250" t="s">
        <v>131</v>
      </c>
      <c r="L85" s="255"/>
      <c r="M85" s="256" t="s">
        <v>39</v>
      </c>
      <c r="N85" s="257" t="s">
        <v>53</v>
      </c>
      <c r="O85" s="79"/>
      <c r="P85" s="213">
        <f>O85*H85</f>
        <v>0</v>
      </c>
      <c r="Q85" s="213">
        <v>0.00027</v>
      </c>
      <c r="R85" s="213">
        <f>Q85*H85</f>
        <v>0.00027</v>
      </c>
      <c r="S85" s="213">
        <v>0</v>
      </c>
      <c r="T85" s="214">
        <f>S85*H85</f>
        <v>0</v>
      </c>
      <c r="AR85" s="16" t="s">
        <v>278</v>
      </c>
      <c r="AT85" s="16" t="s">
        <v>205</v>
      </c>
      <c r="AU85" s="16" t="s">
        <v>91</v>
      </c>
      <c r="AY85" s="16" t="s">
        <v>123</v>
      </c>
      <c r="BE85" s="215">
        <f>IF(N85="základní",J85,0)</f>
        <v>0</v>
      </c>
      <c r="BF85" s="215">
        <f>IF(N85="snížená",J85,0)</f>
        <v>0</v>
      </c>
      <c r="BG85" s="215">
        <f>IF(N85="zákl. přenesená",J85,0)</f>
        <v>0</v>
      </c>
      <c r="BH85" s="215">
        <f>IF(N85="sníž. přenesená",J85,0)</f>
        <v>0</v>
      </c>
      <c r="BI85" s="215">
        <f>IF(N85="nulová",J85,0)</f>
        <v>0</v>
      </c>
      <c r="BJ85" s="16" t="s">
        <v>21</v>
      </c>
      <c r="BK85" s="215">
        <f>ROUND(I85*H85,2)</f>
        <v>0</v>
      </c>
      <c r="BL85" s="16" t="s">
        <v>245</v>
      </c>
      <c r="BM85" s="16" t="s">
        <v>735</v>
      </c>
    </row>
    <row r="86" s="1" customFormat="1" ht="16.5" customHeight="1">
      <c r="B86" s="38"/>
      <c r="C86" s="204" t="s">
        <v>126</v>
      </c>
      <c r="D86" s="204" t="s">
        <v>127</v>
      </c>
      <c r="E86" s="205" t="s">
        <v>736</v>
      </c>
      <c r="F86" s="206" t="s">
        <v>737</v>
      </c>
      <c r="G86" s="207" t="s">
        <v>201</v>
      </c>
      <c r="H86" s="208">
        <v>1</v>
      </c>
      <c r="I86" s="209"/>
      <c r="J86" s="210">
        <f>ROUND(I86*H86,2)</f>
        <v>0</v>
      </c>
      <c r="K86" s="206" t="s">
        <v>39</v>
      </c>
      <c r="L86" s="43"/>
      <c r="M86" s="211" t="s">
        <v>39</v>
      </c>
      <c r="N86" s="212" t="s">
        <v>53</v>
      </c>
      <c r="O86" s="79"/>
      <c r="P86" s="213">
        <f>O86*H86</f>
        <v>0</v>
      </c>
      <c r="Q86" s="213">
        <v>0</v>
      </c>
      <c r="R86" s="213">
        <f>Q86*H86</f>
        <v>0</v>
      </c>
      <c r="S86" s="213">
        <v>0</v>
      </c>
      <c r="T86" s="214">
        <f>S86*H86</f>
        <v>0</v>
      </c>
      <c r="AR86" s="16" t="s">
        <v>245</v>
      </c>
      <c r="AT86" s="16" t="s">
        <v>127</v>
      </c>
      <c r="AU86" s="16" t="s">
        <v>91</v>
      </c>
      <c r="AY86" s="16" t="s">
        <v>123</v>
      </c>
      <c r="BE86" s="215">
        <f>IF(N86="základní",J86,0)</f>
        <v>0</v>
      </c>
      <c r="BF86" s="215">
        <f>IF(N86="snížená",J86,0)</f>
        <v>0</v>
      </c>
      <c r="BG86" s="215">
        <f>IF(N86="zákl. přenesená",J86,0)</f>
        <v>0</v>
      </c>
      <c r="BH86" s="215">
        <f>IF(N86="sníž. přenesená",J86,0)</f>
        <v>0</v>
      </c>
      <c r="BI86" s="215">
        <f>IF(N86="nulová",J86,0)</f>
        <v>0</v>
      </c>
      <c r="BJ86" s="16" t="s">
        <v>21</v>
      </c>
      <c r="BK86" s="215">
        <f>ROUND(I86*H86,2)</f>
        <v>0</v>
      </c>
      <c r="BL86" s="16" t="s">
        <v>245</v>
      </c>
      <c r="BM86" s="16" t="s">
        <v>738</v>
      </c>
    </row>
    <row r="87" s="1" customFormat="1" ht="16.5" customHeight="1">
      <c r="B87" s="38"/>
      <c r="C87" s="248" t="s">
        <v>162</v>
      </c>
      <c r="D87" s="248" t="s">
        <v>205</v>
      </c>
      <c r="E87" s="249" t="s">
        <v>739</v>
      </c>
      <c r="F87" s="250" t="s">
        <v>740</v>
      </c>
      <c r="G87" s="251" t="s">
        <v>201</v>
      </c>
      <c r="H87" s="252">
        <v>1</v>
      </c>
      <c r="I87" s="253"/>
      <c r="J87" s="254">
        <f>ROUND(I87*H87,2)</f>
        <v>0</v>
      </c>
      <c r="K87" s="250" t="s">
        <v>39</v>
      </c>
      <c r="L87" s="255"/>
      <c r="M87" s="256" t="s">
        <v>39</v>
      </c>
      <c r="N87" s="257" t="s">
        <v>53</v>
      </c>
      <c r="O87" s="79"/>
      <c r="P87" s="213">
        <f>O87*H87</f>
        <v>0</v>
      </c>
      <c r="Q87" s="213">
        <v>0.00027</v>
      </c>
      <c r="R87" s="213">
        <f>Q87*H87</f>
        <v>0.00027</v>
      </c>
      <c r="S87" s="213">
        <v>0</v>
      </c>
      <c r="T87" s="214">
        <f>S87*H87</f>
        <v>0</v>
      </c>
      <c r="AR87" s="16" t="s">
        <v>278</v>
      </c>
      <c r="AT87" s="16" t="s">
        <v>205</v>
      </c>
      <c r="AU87" s="16" t="s">
        <v>91</v>
      </c>
      <c r="AY87" s="16" t="s">
        <v>123</v>
      </c>
      <c r="BE87" s="215">
        <f>IF(N87="základní",J87,0)</f>
        <v>0</v>
      </c>
      <c r="BF87" s="215">
        <f>IF(N87="snížená",J87,0)</f>
        <v>0</v>
      </c>
      <c r="BG87" s="215">
        <f>IF(N87="zákl. přenesená",J87,0)</f>
        <v>0</v>
      </c>
      <c r="BH87" s="215">
        <f>IF(N87="sníž. přenesená",J87,0)</f>
        <v>0</v>
      </c>
      <c r="BI87" s="215">
        <f>IF(N87="nulová",J87,0)</f>
        <v>0</v>
      </c>
      <c r="BJ87" s="16" t="s">
        <v>21</v>
      </c>
      <c r="BK87" s="215">
        <f>ROUND(I87*H87,2)</f>
        <v>0</v>
      </c>
      <c r="BL87" s="16" t="s">
        <v>245</v>
      </c>
      <c r="BM87" s="16" t="s">
        <v>741</v>
      </c>
    </row>
    <row r="88" s="1" customFormat="1" ht="22.5" customHeight="1">
      <c r="B88" s="38"/>
      <c r="C88" s="204" t="s">
        <v>122</v>
      </c>
      <c r="D88" s="204" t="s">
        <v>127</v>
      </c>
      <c r="E88" s="205" t="s">
        <v>742</v>
      </c>
      <c r="F88" s="206" t="s">
        <v>743</v>
      </c>
      <c r="G88" s="207" t="s">
        <v>201</v>
      </c>
      <c r="H88" s="208">
        <v>1</v>
      </c>
      <c r="I88" s="209"/>
      <c r="J88" s="210">
        <f>ROUND(I88*H88,2)</f>
        <v>0</v>
      </c>
      <c r="K88" s="206" t="s">
        <v>131</v>
      </c>
      <c r="L88" s="43"/>
      <c r="M88" s="211" t="s">
        <v>39</v>
      </c>
      <c r="N88" s="212" t="s">
        <v>53</v>
      </c>
      <c r="O88" s="79"/>
      <c r="P88" s="213">
        <f>O88*H88</f>
        <v>0</v>
      </c>
      <c r="Q88" s="213">
        <v>0</v>
      </c>
      <c r="R88" s="213">
        <f>Q88*H88</f>
        <v>0</v>
      </c>
      <c r="S88" s="213">
        <v>0</v>
      </c>
      <c r="T88" s="214">
        <f>S88*H88</f>
        <v>0</v>
      </c>
      <c r="AR88" s="16" t="s">
        <v>245</v>
      </c>
      <c r="AT88" s="16" t="s">
        <v>127</v>
      </c>
      <c r="AU88" s="16" t="s">
        <v>91</v>
      </c>
      <c r="AY88" s="16" t="s">
        <v>123</v>
      </c>
      <c r="BE88" s="215">
        <f>IF(N88="základní",J88,0)</f>
        <v>0</v>
      </c>
      <c r="BF88" s="215">
        <f>IF(N88="snížená",J88,0)</f>
        <v>0</v>
      </c>
      <c r="BG88" s="215">
        <f>IF(N88="zákl. přenesená",J88,0)</f>
        <v>0</v>
      </c>
      <c r="BH88" s="215">
        <f>IF(N88="sníž. přenesená",J88,0)</f>
        <v>0</v>
      </c>
      <c r="BI88" s="215">
        <f>IF(N88="nulová",J88,0)</f>
        <v>0</v>
      </c>
      <c r="BJ88" s="16" t="s">
        <v>21</v>
      </c>
      <c r="BK88" s="215">
        <f>ROUND(I88*H88,2)</f>
        <v>0</v>
      </c>
      <c r="BL88" s="16" t="s">
        <v>245</v>
      </c>
      <c r="BM88" s="16" t="s">
        <v>744</v>
      </c>
    </row>
    <row r="89" s="1" customFormat="1">
      <c r="B89" s="38"/>
      <c r="C89" s="39"/>
      <c r="D89" s="225" t="s">
        <v>177</v>
      </c>
      <c r="E89" s="39"/>
      <c r="F89" s="235" t="s">
        <v>745</v>
      </c>
      <c r="G89" s="39"/>
      <c r="H89" s="39"/>
      <c r="I89" s="128"/>
      <c r="J89" s="39"/>
      <c r="K89" s="39"/>
      <c r="L89" s="43"/>
      <c r="M89" s="268"/>
      <c r="N89" s="218"/>
      <c r="O89" s="218"/>
      <c r="P89" s="218"/>
      <c r="Q89" s="218"/>
      <c r="R89" s="218"/>
      <c r="S89" s="218"/>
      <c r="T89" s="269"/>
      <c r="AT89" s="16" t="s">
        <v>177</v>
      </c>
      <c r="AU89" s="16" t="s">
        <v>91</v>
      </c>
    </row>
    <row r="90" s="1" customFormat="1" ht="6.96" customHeight="1">
      <c r="B90" s="57"/>
      <c r="C90" s="58"/>
      <c r="D90" s="58"/>
      <c r="E90" s="58"/>
      <c r="F90" s="58"/>
      <c r="G90" s="58"/>
      <c r="H90" s="58"/>
      <c r="I90" s="155"/>
      <c r="J90" s="58"/>
      <c r="K90" s="58"/>
      <c r="L90" s="43"/>
    </row>
  </sheetData>
  <sheetProtection sheet="1" autoFilter="0" formatColumns="0" formatRows="0" objects="1" scenarios="1" spinCount="100000" saltValue="2GNjTdXz2Vd1icv3IiRTVzWhku5WVNd8gOxZuWxOflhPtecWbv7GLdbXz62rEEHuI1aic04q7W9kaeTfBQoOog==" hashValue="ijbAt8RW0jBt0tCbpDfgD2sBSDNM+DdyMAVZGIhhk5iwWHzBQOS52wcUfgmOTI2A6NayMHH7FVLtv4a5BTA2yQ==" algorithmName="SHA-512" password="CC35"/>
  <autoFilter ref="C80:K89"/>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0" customWidth="1"/>
    <col min="2" max="2" width="1.664063" style="270" customWidth="1"/>
    <col min="3" max="4" width="5" style="270" customWidth="1"/>
    <col min="5" max="5" width="11.67" style="270" customWidth="1"/>
    <col min="6" max="6" width="9.17" style="270" customWidth="1"/>
    <col min="7" max="7" width="5" style="270" customWidth="1"/>
    <col min="8" max="8" width="77.83" style="270" customWidth="1"/>
    <col min="9" max="10" width="20" style="270" customWidth="1"/>
    <col min="11" max="11" width="1.664063" style="270" customWidth="1"/>
  </cols>
  <sheetData>
    <row r="1" ht="37.5" customHeight="1"/>
    <row r="2" ht="7.5" customHeight="1">
      <c r="B2" s="271"/>
      <c r="C2" s="272"/>
      <c r="D2" s="272"/>
      <c r="E2" s="272"/>
      <c r="F2" s="272"/>
      <c r="G2" s="272"/>
      <c r="H2" s="272"/>
      <c r="I2" s="272"/>
      <c r="J2" s="272"/>
      <c r="K2" s="273"/>
    </row>
    <row r="3" s="14" customFormat="1" ht="45" customHeight="1">
      <c r="B3" s="274"/>
      <c r="C3" s="275" t="s">
        <v>746</v>
      </c>
      <c r="D3" s="275"/>
      <c r="E3" s="275"/>
      <c r="F3" s="275"/>
      <c r="G3" s="275"/>
      <c r="H3" s="275"/>
      <c r="I3" s="275"/>
      <c r="J3" s="275"/>
      <c r="K3" s="276"/>
    </row>
    <row r="4" ht="25.5" customHeight="1">
      <c r="B4" s="277"/>
      <c r="C4" s="278" t="s">
        <v>747</v>
      </c>
      <c r="D4" s="278"/>
      <c r="E4" s="278"/>
      <c r="F4" s="278"/>
      <c r="G4" s="278"/>
      <c r="H4" s="278"/>
      <c r="I4" s="278"/>
      <c r="J4" s="278"/>
      <c r="K4" s="279"/>
    </row>
    <row r="5" ht="5.25" customHeight="1">
      <c r="B5" s="277"/>
      <c r="C5" s="280"/>
      <c r="D5" s="280"/>
      <c r="E5" s="280"/>
      <c r="F5" s="280"/>
      <c r="G5" s="280"/>
      <c r="H5" s="280"/>
      <c r="I5" s="280"/>
      <c r="J5" s="280"/>
      <c r="K5" s="279"/>
    </row>
    <row r="6" ht="15" customHeight="1">
      <c r="B6" s="277"/>
      <c r="C6" s="281" t="s">
        <v>748</v>
      </c>
      <c r="D6" s="281"/>
      <c r="E6" s="281"/>
      <c r="F6" s="281"/>
      <c r="G6" s="281"/>
      <c r="H6" s="281"/>
      <c r="I6" s="281"/>
      <c r="J6" s="281"/>
      <c r="K6" s="279"/>
    </row>
    <row r="7" ht="15" customHeight="1">
      <c r="B7" s="282"/>
      <c r="C7" s="281" t="s">
        <v>749</v>
      </c>
      <c r="D7" s="281"/>
      <c r="E7" s="281"/>
      <c r="F7" s="281"/>
      <c r="G7" s="281"/>
      <c r="H7" s="281"/>
      <c r="I7" s="281"/>
      <c r="J7" s="281"/>
      <c r="K7" s="279"/>
    </row>
    <row r="8" ht="12.75" customHeight="1">
      <c r="B8" s="282"/>
      <c r="C8" s="281"/>
      <c r="D8" s="281"/>
      <c r="E8" s="281"/>
      <c r="F8" s="281"/>
      <c r="G8" s="281"/>
      <c r="H8" s="281"/>
      <c r="I8" s="281"/>
      <c r="J8" s="281"/>
      <c r="K8" s="279"/>
    </row>
    <row r="9" ht="15" customHeight="1">
      <c r="B9" s="282"/>
      <c r="C9" s="281" t="s">
        <v>750</v>
      </c>
      <c r="D9" s="281"/>
      <c r="E9" s="281"/>
      <c r="F9" s="281"/>
      <c r="G9" s="281"/>
      <c r="H9" s="281"/>
      <c r="I9" s="281"/>
      <c r="J9" s="281"/>
      <c r="K9" s="279"/>
    </row>
    <row r="10" ht="15" customHeight="1">
      <c r="B10" s="282"/>
      <c r="C10" s="281"/>
      <c r="D10" s="281" t="s">
        <v>751</v>
      </c>
      <c r="E10" s="281"/>
      <c r="F10" s="281"/>
      <c r="G10" s="281"/>
      <c r="H10" s="281"/>
      <c r="I10" s="281"/>
      <c r="J10" s="281"/>
      <c r="K10" s="279"/>
    </row>
    <row r="11" ht="15" customHeight="1">
      <c r="B11" s="282"/>
      <c r="C11" s="283"/>
      <c r="D11" s="281" t="s">
        <v>752</v>
      </c>
      <c r="E11" s="281"/>
      <c r="F11" s="281"/>
      <c r="G11" s="281"/>
      <c r="H11" s="281"/>
      <c r="I11" s="281"/>
      <c r="J11" s="281"/>
      <c r="K11" s="279"/>
    </row>
    <row r="12" ht="15" customHeight="1">
      <c r="B12" s="282"/>
      <c r="C12" s="283"/>
      <c r="D12" s="281"/>
      <c r="E12" s="281"/>
      <c r="F12" s="281"/>
      <c r="G12" s="281"/>
      <c r="H12" s="281"/>
      <c r="I12" s="281"/>
      <c r="J12" s="281"/>
      <c r="K12" s="279"/>
    </row>
    <row r="13" ht="15" customHeight="1">
      <c r="B13" s="282"/>
      <c r="C13" s="283"/>
      <c r="D13" s="284" t="s">
        <v>753</v>
      </c>
      <c r="E13" s="281"/>
      <c r="F13" s="281"/>
      <c r="G13" s="281"/>
      <c r="H13" s="281"/>
      <c r="I13" s="281"/>
      <c r="J13" s="281"/>
      <c r="K13" s="279"/>
    </row>
    <row r="14" ht="12.75" customHeight="1">
      <c r="B14" s="282"/>
      <c r="C14" s="283"/>
      <c r="D14" s="283"/>
      <c r="E14" s="283"/>
      <c r="F14" s="283"/>
      <c r="G14" s="283"/>
      <c r="H14" s="283"/>
      <c r="I14" s="283"/>
      <c r="J14" s="283"/>
      <c r="K14" s="279"/>
    </row>
    <row r="15" ht="15" customHeight="1">
      <c r="B15" s="282"/>
      <c r="C15" s="283"/>
      <c r="D15" s="281" t="s">
        <v>754</v>
      </c>
      <c r="E15" s="281"/>
      <c r="F15" s="281"/>
      <c r="G15" s="281"/>
      <c r="H15" s="281"/>
      <c r="I15" s="281"/>
      <c r="J15" s="281"/>
      <c r="K15" s="279"/>
    </row>
    <row r="16" ht="15" customHeight="1">
      <c r="B16" s="282"/>
      <c r="C16" s="283"/>
      <c r="D16" s="281" t="s">
        <v>755</v>
      </c>
      <c r="E16" s="281"/>
      <c r="F16" s="281"/>
      <c r="G16" s="281"/>
      <c r="H16" s="281"/>
      <c r="I16" s="281"/>
      <c r="J16" s="281"/>
      <c r="K16" s="279"/>
    </row>
    <row r="17" ht="15" customHeight="1">
      <c r="B17" s="282"/>
      <c r="C17" s="283"/>
      <c r="D17" s="281" t="s">
        <v>756</v>
      </c>
      <c r="E17" s="281"/>
      <c r="F17" s="281"/>
      <c r="G17" s="281"/>
      <c r="H17" s="281"/>
      <c r="I17" s="281"/>
      <c r="J17" s="281"/>
      <c r="K17" s="279"/>
    </row>
    <row r="18" ht="15" customHeight="1">
      <c r="B18" s="282"/>
      <c r="C18" s="283"/>
      <c r="D18" s="283"/>
      <c r="E18" s="285" t="s">
        <v>86</v>
      </c>
      <c r="F18" s="281" t="s">
        <v>757</v>
      </c>
      <c r="G18" s="281"/>
      <c r="H18" s="281"/>
      <c r="I18" s="281"/>
      <c r="J18" s="281"/>
      <c r="K18" s="279"/>
    </row>
    <row r="19" ht="15" customHeight="1">
      <c r="B19" s="282"/>
      <c r="C19" s="283"/>
      <c r="D19" s="283"/>
      <c r="E19" s="285" t="s">
        <v>758</v>
      </c>
      <c r="F19" s="281" t="s">
        <v>759</v>
      </c>
      <c r="G19" s="281"/>
      <c r="H19" s="281"/>
      <c r="I19" s="281"/>
      <c r="J19" s="281"/>
      <c r="K19" s="279"/>
    </row>
    <row r="20" ht="15" customHeight="1">
      <c r="B20" s="282"/>
      <c r="C20" s="283"/>
      <c r="D20" s="283"/>
      <c r="E20" s="285" t="s">
        <v>760</v>
      </c>
      <c r="F20" s="281" t="s">
        <v>761</v>
      </c>
      <c r="G20" s="281"/>
      <c r="H20" s="281"/>
      <c r="I20" s="281"/>
      <c r="J20" s="281"/>
      <c r="K20" s="279"/>
    </row>
    <row r="21" ht="15" customHeight="1">
      <c r="B21" s="282"/>
      <c r="C21" s="283"/>
      <c r="D21" s="283"/>
      <c r="E21" s="285" t="s">
        <v>762</v>
      </c>
      <c r="F21" s="281" t="s">
        <v>763</v>
      </c>
      <c r="G21" s="281"/>
      <c r="H21" s="281"/>
      <c r="I21" s="281"/>
      <c r="J21" s="281"/>
      <c r="K21" s="279"/>
    </row>
    <row r="22" ht="15" customHeight="1">
      <c r="B22" s="282"/>
      <c r="C22" s="283"/>
      <c r="D22" s="283"/>
      <c r="E22" s="285" t="s">
        <v>764</v>
      </c>
      <c r="F22" s="281" t="s">
        <v>765</v>
      </c>
      <c r="G22" s="281"/>
      <c r="H22" s="281"/>
      <c r="I22" s="281"/>
      <c r="J22" s="281"/>
      <c r="K22" s="279"/>
    </row>
    <row r="23" ht="15" customHeight="1">
      <c r="B23" s="282"/>
      <c r="C23" s="283"/>
      <c r="D23" s="283"/>
      <c r="E23" s="285" t="s">
        <v>766</v>
      </c>
      <c r="F23" s="281" t="s">
        <v>767</v>
      </c>
      <c r="G23" s="281"/>
      <c r="H23" s="281"/>
      <c r="I23" s="281"/>
      <c r="J23" s="281"/>
      <c r="K23" s="279"/>
    </row>
    <row r="24" ht="12.75" customHeight="1">
      <c r="B24" s="282"/>
      <c r="C24" s="283"/>
      <c r="D24" s="283"/>
      <c r="E24" s="283"/>
      <c r="F24" s="283"/>
      <c r="G24" s="283"/>
      <c r="H24" s="283"/>
      <c r="I24" s="283"/>
      <c r="J24" s="283"/>
      <c r="K24" s="279"/>
    </row>
    <row r="25" ht="15" customHeight="1">
      <c r="B25" s="282"/>
      <c r="C25" s="281" t="s">
        <v>768</v>
      </c>
      <c r="D25" s="281"/>
      <c r="E25" s="281"/>
      <c r="F25" s="281"/>
      <c r="G25" s="281"/>
      <c r="H25" s="281"/>
      <c r="I25" s="281"/>
      <c r="J25" s="281"/>
      <c r="K25" s="279"/>
    </row>
    <row r="26" ht="15" customHeight="1">
      <c r="B26" s="282"/>
      <c r="C26" s="281" t="s">
        <v>769</v>
      </c>
      <c r="D26" s="281"/>
      <c r="E26" s="281"/>
      <c r="F26" s="281"/>
      <c r="G26" s="281"/>
      <c r="H26" s="281"/>
      <c r="I26" s="281"/>
      <c r="J26" s="281"/>
      <c r="K26" s="279"/>
    </row>
    <row r="27" ht="15" customHeight="1">
      <c r="B27" s="282"/>
      <c r="C27" s="281"/>
      <c r="D27" s="281" t="s">
        <v>770</v>
      </c>
      <c r="E27" s="281"/>
      <c r="F27" s="281"/>
      <c r="G27" s="281"/>
      <c r="H27" s="281"/>
      <c r="I27" s="281"/>
      <c r="J27" s="281"/>
      <c r="K27" s="279"/>
    </row>
    <row r="28" ht="15" customHeight="1">
      <c r="B28" s="282"/>
      <c r="C28" s="283"/>
      <c r="D28" s="281" t="s">
        <v>771</v>
      </c>
      <c r="E28" s="281"/>
      <c r="F28" s="281"/>
      <c r="G28" s="281"/>
      <c r="H28" s="281"/>
      <c r="I28" s="281"/>
      <c r="J28" s="281"/>
      <c r="K28" s="279"/>
    </row>
    <row r="29" ht="12.75" customHeight="1">
      <c r="B29" s="282"/>
      <c r="C29" s="283"/>
      <c r="D29" s="283"/>
      <c r="E29" s="283"/>
      <c r="F29" s="283"/>
      <c r="G29" s="283"/>
      <c r="H29" s="283"/>
      <c r="I29" s="283"/>
      <c r="J29" s="283"/>
      <c r="K29" s="279"/>
    </row>
    <row r="30" ht="15" customHeight="1">
      <c r="B30" s="282"/>
      <c r="C30" s="283"/>
      <c r="D30" s="281" t="s">
        <v>772</v>
      </c>
      <c r="E30" s="281"/>
      <c r="F30" s="281"/>
      <c r="G30" s="281"/>
      <c r="H30" s="281"/>
      <c r="I30" s="281"/>
      <c r="J30" s="281"/>
      <c r="K30" s="279"/>
    </row>
    <row r="31" ht="15" customHeight="1">
      <c r="B31" s="282"/>
      <c r="C31" s="283"/>
      <c r="D31" s="281" t="s">
        <v>773</v>
      </c>
      <c r="E31" s="281"/>
      <c r="F31" s="281"/>
      <c r="G31" s="281"/>
      <c r="H31" s="281"/>
      <c r="I31" s="281"/>
      <c r="J31" s="281"/>
      <c r="K31" s="279"/>
    </row>
    <row r="32" ht="12.75" customHeight="1">
      <c r="B32" s="282"/>
      <c r="C32" s="283"/>
      <c r="D32" s="283"/>
      <c r="E32" s="283"/>
      <c r="F32" s="283"/>
      <c r="G32" s="283"/>
      <c r="H32" s="283"/>
      <c r="I32" s="283"/>
      <c r="J32" s="283"/>
      <c r="K32" s="279"/>
    </row>
    <row r="33" ht="15" customHeight="1">
      <c r="B33" s="282"/>
      <c r="C33" s="283"/>
      <c r="D33" s="281" t="s">
        <v>774</v>
      </c>
      <c r="E33" s="281"/>
      <c r="F33" s="281"/>
      <c r="G33" s="281"/>
      <c r="H33" s="281"/>
      <c r="I33" s="281"/>
      <c r="J33" s="281"/>
      <c r="K33" s="279"/>
    </row>
    <row r="34" ht="15" customHeight="1">
      <c r="B34" s="282"/>
      <c r="C34" s="283"/>
      <c r="D34" s="281" t="s">
        <v>775</v>
      </c>
      <c r="E34" s="281"/>
      <c r="F34" s="281"/>
      <c r="G34" s="281"/>
      <c r="H34" s="281"/>
      <c r="I34" s="281"/>
      <c r="J34" s="281"/>
      <c r="K34" s="279"/>
    </row>
    <row r="35" ht="15" customHeight="1">
      <c r="B35" s="282"/>
      <c r="C35" s="283"/>
      <c r="D35" s="281" t="s">
        <v>776</v>
      </c>
      <c r="E35" s="281"/>
      <c r="F35" s="281"/>
      <c r="G35" s="281"/>
      <c r="H35" s="281"/>
      <c r="I35" s="281"/>
      <c r="J35" s="281"/>
      <c r="K35" s="279"/>
    </row>
    <row r="36" ht="15" customHeight="1">
      <c r="B36" s="282"/>
      <c r="C36" s="283"/>
      <c r="D36" s="281"/>
      <c r="E36" s="284" t="s">
        <v>108</v>
      </c>
      <c r="F36" s="281"/>
      <c r="G36" s="281" t="s">
        <v>777</v>
      </c>
      <c r="H36" s="281"/>
      <c r="I36" s="281"/>
      <c r="J36" s="281"/>
      <c r="K36" s="279"/>
    </row>
    <row r="37" ht="30.75" customHeight="1">
      <c r="B37" s="282"/>
      <c r="C37" s="283"/>
      <c r="D37" s="281"/>
      <c r="E37" s="284" t="s">
        <v>778</v>
      </c>
      <c r="F37" s="281"/>
      <c r="G37" s="281" t="s">
        <v>779</v>
      </c>
      <c r="H37" s="281"/>
      <c r="I37" s="281"/>
      <c r="J37" s="281"/>
      <c r="K37" s="279"/>
    </row>
    <row r="38" ht="15" customHeight="1">
      <c r="B38" s="282"/>
      <c r="C38" s="283"/>
      <c r="D38" s="281"/>
      <c r="E38" s="284" t="s">
        <v>63</v>
      </c>
      <c r="F38" s="281"/>
      <c r="G38" s="281" t="s">
        <v>780</v>
      </c>
      <c r="H38" s="281"/>
      <c r="I38" s="281"/>
      <c r="J38" s="281"/>
      <c r="K38" s="279"/>
    </row>
    <row r="39" ht="15" customHeight="1">
      <c r="B39" s="282"/>
      <c r="C39" s="283"/>
      <c r="D39" s="281"/>
      <c r="E39" s="284" t="s">
        <v>64</v>
      </c>
      <c r="F39" s="281"/>
      <c r="G39" s="281" t="s">
        <v>781</v>
      </c>
      <c r="H39" s="281"/>
      <c r="I39" s="281"/>
      <c r="J39" s="281"/>
      <c r="K39" s="279"/>
    </row>
    <row r="40" ht="15" customHeight="1">
      <c r="B40" s="282"/>
      <c r="C40" s="283"/>
      <c r="D40" s="281"/>
      <c r="E40" s="284" t="s">
        <v>109</v>
      </c>
      <c r="F40" s="281"/>
      <c r="G40" s="281" t="s">
        <v>782</v>
      </c>
      <c r="H40" s="281"/>
      <c r="I40" s="281"/>
      <c r="J40" s="281"/>
      <c r="K40" s="279"/>
    </row>
    <row r="41" ht="15" customHeight="1">
      <c r="B41" s="282"/>
      <c r="C41" s="283"/>
      <c r="D41" s="281"/>
      <c r="E41" s="284" t="s">
        <v>110</v>
      </c>
      <c r="F41" s="281"/>
      <c r="G41" s="281" t="s">
        <v>783</v>
      </c>
      <c r="H41" s="281"/>
      <c r="I41" s="281"/>
      <c r="J41" s="281"/>
      <c r="K41" s="279"/>
    </row>
    <row r="42" ht="15" customHeight="1">
      <c r="B42" s="282"/>
      <c r="C42" s="283"/>
      <c r="D42" s="281"/>
      <c r="E42" s="284" t="s">
        <v>784</v>
      </c>
      <c r="F42" s="281"/>
      <c r="G42" s="281" t="s">
        <v>785</v>
      </c>
      <c r="H42" s="281"/>
      <c r="I42" s="281"/>
      <c r="J42" s="281"/>
      <c r="K42" s="279"/>
    </row>
    <row r="43" ht="15" customHeight="1">
      <c r="B43" s="282"/>
      <c r="C43" s="283"/>
      <c r="D43" s="281"/>
      <c r="E43" s="284"/>
      <c r="F43" s="281"/>
      <c r="G43" s="281" t="s">
        <v>786</v>
      </c>
      <c r="H43" s="281"/>
      <c r="I43" s="281"/>
      <c r="J43" s="281"/>
      <c r="K43" s="279"/>
    </row>
    <row r="44" ht="15" customHeight="1">
      <c r="B44" s="282"/>
      <c r="C44" s="283"/>
      <c r="D44" s="281"/>
      <c r="E44" s="284" t="s">
        <v>787</v>
      </c>
      <c r="F44" s="281"/>
      <c r="G44" s="281" t="s">
        <v>788</v>
      </c>
      <c r="H44" s="281"/>
      <c r="I44" s="281"/>
      <c r="J44" s="281"/>
      <c r="K44" s="279"/>
    </row>
    <row r="45" ht="15" customHeight="1">
      <c r="B45" s="282"/>
      <c r="C45" s="283"/>
      <c r="D45" s="281"/>
      <c r="E45" s="284" t="s">
        <v>112</v>
      </c>
      <c r="F45" s="281"/>
      <c r="G45" s="281" t="s">
        <v>789</v>
      </c>
      <c r="H45" s="281"/>
      <c r="I45" s="281"/>
      <c r="J45" s="281"/>
      <c r="K45" s="279"/>
    </row>
    <row r="46" ht="12.75" customHeight="1">
      <c r="B46" s="282"/>
      <c r="C46" s="283"/>
      <c r="D46" s="281"/>
      <c r="E46" s="281"/>
      <c r="F46" s="281"/>
      <c r="G46" s="281"/>
      <c r="H46" s="281"/>
      <c r="I46" s="281"/>
      <c r="J46" s="281"/>
      <c r="K46" s="279"/>
    </row>
    <row r="47" ht="15" customHeight="1">
      <c r="B47" s="282"/>
      <c r="C47" s="283"/>
      <c r="D47" s="281" t="s">
        <v>790</v>
      </c>
      <c r="E47" s="281"/>
      <c r="F47" s="281"/>
      <c r="G47" s="281"/>
      <c r="H47" s="281"/>
      <c r="I47" s="281"/>
      <c r="J47" s="281"/>
      <c r="K47" s="279"/>
    </row>
    <row r="48" ht="15" customHeight="1">
      <c r="B48" s="282"/>
      <c r="C48" s="283"/>
      <c r="D48" s="283"/>
      <c r="E48" s="281" t="s">
        <v>791</v>
      </c>
      <c r="F48" s="281"/>
      <c r="G48" s="281"/>
      <c r="H48" s="281"/>
      <c r="I48" s="281"/>
      <c r="J48" s="281"/>
      <c r="K48" s="279"/>
    </row>
    <row r="49" ht="15" customHeight="1">
      <c r="B49" s="282"/>
      <c r="C49" s="283"/>
      <c r="D49" s="283"/>
      <c r="E49" s="281" t="s">
        <v>792</v>
      </c>
      <c r="F49" s="281"/>
      <c r="G49" s="281"/>
      <c r="H49" s="281"/>
      <c r="I49" s="281"/>
      <c r="J49" s="281"/>
      <c r="K49" s="279"/>
    </row>
    <row r="50" ht="15" customHeight="1">
      <c r="B50" s="282"/>
      <c r="C50" s="283"/>
      <c r="D50" s="283"/>
      <c r="E50" s="281" t="s">
        <v>793</v>
      </c>
      <c r="F50" s="281"/>
      <c r="G50" s="281"/>
      <c r="H50" s="281"/>
      <c r="I50" s="281"/>
      <c r="J50" s="281"/>
      <c r="K50" s="279"/>
    </row>
    <row r="51" ht="15" customHeight="1">
      <c r="B51" s="282"/>
      <c r="C51" s="283"/>
      <c r="D51" s="281" t="s">
        <v>794</v>
      </c>
      <c r="E51" s="281"/>
      <c r="F51" s="281"/>
      <c r="G51" s="281"/>
      <c r="H51" s="281"/>
      <c r="I51" s="281"/>
      <c r="J51" s="281"/>
      <c r="K51" s="279"/>
    </row>
    <row r="52" ht="25.5" customHeight="1">
      <c r="B52" s="277"/>
      <c r="C52" s="278" t="s">
        <v>795</v>
      </c>
      <c r="D52" s="278"/>
      <c r="E52" s="278"/>
      <c r="F52" s="278"/>
      <c r="G52" s="278"/>
      <c r="H52" s="278"/>
      <c r="I52" s="278"/>
      <c r="J52" s="278"/>
      <c r="K52" s="279"/>
    </row>
    <row r="53" ht="5.25" customHeight="1">
      <c r="B53" s="277"/>
      <c r="C53" s="280"/>
      <c r="D53" s="280"/>
      <c r="E53" s="280"/>
      <c r="F53" s="280"/>
      <c r="G53" s="280"/>
      <c r="H53" s="280"/>
      <c r="I53" s="280"/>
      <c r="J53" s="280"/>
      <c r="K53" s="279"/>
    </row>
    <row r="54" ht="15" customHeight="1">
      <c r="B54" s="277"/>
      <c r="C54" s="281" t="s">
        <v>796</v>
      </c>
      <c r="D54" s="281"/>
      <c r="E54" s="281"/>
      <c r="F54" s="281"/>
      <c r="G54" s="281"/>
      <c r="H54" s="281"/>
      <c r="I54" s="281"/>
      <c r="J54" s="281"/>
      <c r="K54" s="279"/>
    </row>
    <row r="55" ht="15" customHeight="1">
      <c r="B55" s="277"/>
      <c r="C55" s="281" t="s">
        <v>797</v>
      </c>
      <c r="D55" s="281"/>
      <c r="E55" s="281"/>
      <c r="F55" s="281"/>
      <c r="G55" s="281"/>
      <c r="H55" s="281"/>
      <c r="I55" s="281"/>
      <c r="J55" s="281"/>
      <c r="K55" s="279"/>
    </row>
    <row r="56" ht="12.75" customHeight="1">
      <c r="B56" s="277"/>
      <c r="C56" s="281"/>
      <c r="D56" s="281"/>
      <c r="E56" s="281"/>
      <c r="F56" s="281"/>
      <c r="G56" s="281"/>
      <c r="H56" s="281"/>
      <c r="I56" s="281"/>
      <c r="J56" s="281"/>
      <c r="K56" s="279"/>
    </row>
    <row r="57" ht="15" customHeight="1">
      <c r="B57" s="277"/>
      <c r="C57" s="281" t="s">
        <v>798</v>
      </c>
      <c r="D57" s="281"/>
      <c r="E57" s="281"/>
      <c r="F57" s="281"/>
      <c r="G57" s="281"/>
      <c r="H57" s="281"/>
      <c r="I57" s="281"/>
      <c r="J57" s="281"/>
      <c r="K57" s="279"/>
    </row>
    <row r="58" ht="15" customHeight="1">
      <c r="B58" s="277"/>
      <c r="C58" s="283"/>
      <c r="D58" s="281" t="s">
        <v>799</v>
      </c>
      <c r="E58" s="281"/>
      <c r="F58" s="281"/>
      <c r="G58" s="281"/>
      <c r="H58" s="281"/>
      <c r="I58" s="281"/>
      <c r="J58" s="281"/>
      <c r="K58" s="279"/>
    </row>
    <row r="59" ht="15" customHeight="1">
      <c r="B59" s="277"/>
      <c r="C59" s="283"/>
      <c r="D59" s="281" t="s">
        <v>800</v>
      </c>
      <c r="E59" s="281"/>
      <c r="F59" s="281"/>
      <c r="G59" s="281"/>
      <c r="H59" s="281"/>
      <c r="I59" s="281"/>
      <c r="J59" s="281"/>
      <c r="K59" s="279"/>
    </row>
    <row r="60" ht="15" customHeight="1">
      <c r="B60" s="277"/>
      <c r="C60" s="283"/>
      <c r="D60" s="281" t="s">
        <v>801</v>
      </c>
      <c r="E60" s="281"/>
      <c r="F60" s="281"/>
      <c r="G60" s="281"/>
      <c r="H60" s="281"/>
      <c r="I60" s="281"/>
      <c r="J60" s="281"/>
      <c r="K60" s="279"/>
    </row>
    <row r="61" ht="15" customHeight="1">
      <c r="B61" s="277"/>
      <c r="C61" s="283"/>
      <c r="D61" s="281" t="s">
        <v>802</v>
      </c>
      <c r="E61" s="281"/>
      <c r="F61" s="281"/>
      <c r="G61" s="281"/>
      <c r="H61" s="281"/>
      <c r="I61" s="281"/>
      <c r="J61" s="281"/>
      <c r="K61" s="279"/>
    </row>
    <row r="62" ht="15" customHeight="1">
      <c r="B62" s="277"/>
      <c r="C62" s="283"/>
      <c r="D62" s="286" t="s">
        <v>803</v>
      </c>
      <c r="E62" s="286"/>
      <c r="F62" s="286"/>
      <c r="G62" s="286"/>
      <c r="H62" s="286"/>
      <c r="I62" s="286"/>
      <c r="J62" s="286"/>
      <c r="K62" s="279"/>
    </row>
    <row r="63" ht="15" customHeight="1">
      <c r="B63" s="277"/>
      <c r="C63" s="283"/>
      <c r="D63" s="281" t="s">
        <v>804</v>
      </c>
      <c r="E63" s="281"/>
      <c r="F63" s="281"/>
      <c r="G63" s="281"/>
      <c r="H63" s="281"/>
      <c r="I63" s="281"/>
      <c r="J63" s="281"/>
      <c r="K63" s="279"/>
    </row>
    <row r="64" ht="12.75" customHeight="1">
      <c r="B64" s="277"/>
      <c r="C64" s="283"/>
      <c r="D64" s="283"/>
      <c r="E64" s="287"/>
      <c r="F64" s="283"/>
      <c r="G64" s="283"/>
      <c r="H64" s="283"/>
      <c r="I64" s="283"/>
      <c r="J64" s="283"/>
      <c r="K64" s="279"/>
    </row>
    <row r="65" ht="15" customHeight="1">
      <c r="B65" s="277"/>
      <c r="C65" s="283"/>
      <c r="D65" s="281" t="s">
        <v>805</v>
      </c>
      <c r="E65" s="281"/>
      <c r="F65" s="281"/>
      <c r="G65" s="281"/>
      <c r="H65" s="281"/>
      <c r="I65" s="281"/>
      <c r="J65" s="281"/>
      <c r="K65" s="279"/>
    </row>
    <row r="66" ht="15" customHeight="1">
      <c r="B66" s="277"/>
      <c r="C66" s="283"/>
      <c r="D66" s="286" t="s">
        <v>806</v>
      </c>
      <c r="E66" s="286"/>
      <c r="F66" s="286"/>
      <c r="G66" s="286"/>
      <c r="H66" s="286"/>
      <c r="I66" s="286"/>
      <c r="J66" s="286"/>
      <c r="K66" s="279"/>
    </row>
    <row r="67" ht="15" customHeight="1">
      <c r="B67" s="277"/>
      <c r="C67" s="283"/>
      <c r="D67" s="281" t="s">
        <v>807</v>
      </c>
      <c r="E67" s="281"/>
      <c r="F67" s="281"/>
      <c r="G67" s="281"/>
      <c r="H67" s="281"/>
      <c r="I67" s="281"/>
      <c r="J67" s="281"/>
      <c r="K67" s="279"/>
    </row>
    <row r="68" ht="15" customHeight="1">
      <c r="B68" s="277"/>
      <c r="C68" s="283"/>
      <c r="D68" s="281" t="s">
        <v>808</v>
      </c>
      <c r="E68" s="281"/>
      <c r="F68" s="281"/>
      <c r="G68" s="281"/>
      <c r="H68" s="281"/>
      <c r="I68" s="281"/>
      <c r="J68" s="281"/>
      <c r="K68" s="279"/>
    </row>
    <row r="69" ht="15" customHeight="1">
      <c r="B69" s="277"/>
      <c r="C69" s="283"/>
      <c r="D69" s="281" t="s">
        <v>809</v>
      </c>
      <c r="E69" s="281"/>
      <c r="F69" s="281"/>
      <c r="G69" s="281"/>
      <c r="H69" s="281"/>
      <c r="I69" s="281"/>
      <c r="J69" s="281"/>
      <c r="K69" s="279"/>
    </row>
    <row r="70" ht="15" customHeight="1">
      <c r="B70" s="277"/>
      <c r="C70" s="283"/>
      <c r="D70" s="281" t="s">
        <v>810</v>
      </c>
      <c r="E70" s="281"/>
      <c r="F70" s="281"/>
      <c r="G70" s="281"/>
      <c r="H70" s="281"/>
      <c r="I70" s="281"/>
      <c r="J70" s="281"/>
      <c r="K70" s="279"/>
    </row>
    <row r="71" ht="12.75" customHeight="1">
      <c r="B71" s="288"/>
      <c r="C71" s="289"/>
      <c r="D71" s="289"/>
      <c r="E71" s="289"/>
      <c r="F71" s="289"/>
      <c r="G71" s="289"/>
      <c r="H71" s="289"/>
      <c r="I71" s="289"/>
      <c r="J71" s="289"/>
      <c r="K71" s="290"/>
    </row>
    <row r="72" ht="18.75" customHeight="1">
      <c r="B72" s="291"/>
      <c r="C72" s="291"/>
      <c r="D72" s="291"/>
      <c r="E72" s="291"/>
      <c r="F72" s="291"/>
      <c r="G72" s="291"/>
      <c r="H72" s="291"/>
      <c r="I72" s="291"/>
      <c r="J72" s="291"/>
      <c r="K72" s="292"/>
    </row>
    <row r="73" ht="18.75" customHeight="1">
      <c r="B73" s="292"/>
      <c r="C73" s="292"/>
      <c r="D73" s="292"/>
      <c r="E73" s="292"/>
      <c r="F73" s="292"/>
      <c r="G73" s="292"/>
      <c r="H73" s="292"/>
      <c r="I73" s="292"/>
      <c r="J73" s="292"/>
      <c r="K73" s="292"/>
    </row>
    <row r="74" ht="7.5" customHeight="1">
      <c r="B74" s="293"/>
      <c r="C74" s="294"/>
      <c r="D74" s="294"/>
      <c r="E74" s="294"/>
      <c r="F74" s="294"/>
      <c r="G74" s="294"/>
      <c r="H74" s="294"/>
      <c r="I74" s="294"/>
      <c r="J74" s="294"/>
      <c r="K74" s="295"/>
    </row>
    <row r="75" ht="45" customHeight="1">
      <c r="B75" s="296"/>
      <c r="C75" s="297" t="s">
        <v>811</v>
      </c>
      <c r="D75" s="297"/>
      <c r="E75" s="297"/>
      <c r="F75" s="297"/>
      <c r="G75" s="297"/>
      <c r="H75" s="297"/>
      <c r="I75" s="297"/>
      <c r="J75" s="297"/>
      <c r="K75" s="298"/>
    </row>
    <row r="76" ht="17.25" customHeight="1">
      <c r="B76" s="296"/>
      <c r="C76" s="299" t="s">
        <v>812</v>
      </c>
      <c r="D76" s="299"/>
      <c r="E76" s="299"/>
      <c r="F76" s="299" t="s">
        <v>813</v>
      </c>
      <c r="G76" s="300"/>
      <c r="H76" s="299" t="s">
        <v>64</v>
      </c>
      <c r="I76" s="299" t="s">
        <v>67</v>
      </c>
      <c r="J76" s="299" t="s">
        <v>814</v>
      </c>
      <c r="K76" s="298"/>
    </row>
    <row r="77" ht="17.25" customHeight="1">
      <c r="B77" s="296"/>
      <c r="C77" s="301" t="s">
        <v>815</v>
      </c>
      <c r="D77" s="301"/>
      <c r="E77" s="301"/>
      <c r="F77" s="302" t="s">
        <v>816</v>
      </c>
      <c r="G77" s="303"/>
      <c r="H77" s="301"/>
      <c r="I77" s="301"/>
      <c r="J77" s="301" t="s">
        <v>817</v>
      </c>
      <c r="K77" s="298"/>
    </row>
    <row r="78" ht="5.25" customHeight="1">
      <c r="B78" s="296"/>
      <c r="C78" s="304"/>
      <c r="D78" s="304"/>
      <c r="E78" s="304"/>
      <c r="F78" s="304"/>
      <c r="G78" s="305"/>
      <c r="H78" s="304"/>
      <c r="I78" s="304"/>
      <c r="J78" s="304"/>
      <c r="K78" s="298"/>
    </row>
    <row r="79" ht="15" customHeight="1">
      <c r="B79" s="296"/>
      <c r="C79" s="284" t="s">
        <v>63</v>
      </c>
      <c r="D79" s="304"/>
      <c r="E79" s="304"/>
      <c r="F79" s="306" t="s">
        <v>818</v>
      </c>
      <c r="G79" s="305"/>
      <c r="H79" s="284" t="s">
        <v>819</v>
      </c>
      <c r="I79" s="284" t="s">
        <v>820</v>
      </c>
      <c r="J79" s="284">
        <v>20</v>
      </c>
      <c r="K79" s="298"/>
    </row>
    <row r="80" ht="15" customHeight="1">
      <c r="B80" s="296"/>
      <c r="C80" s="284" t="s">
        <v>821</v>
      </c>
      <c r="D80" s="284"/>
      <c r="E80" s="284"/>
      <c r="F80" s="306" t="s">
        <v>818</v>
      </c>
      <c r="G80" s="305"/>
      <c r="H80" s="284" t="s">
        <v>822</v>
      </c>
      <c r="I80" s="284" t="s">
        <v>820</v>
      </c>
      <c r="J80" s="284">
        <v>120</v>
      </c>
      <c r="K80" s="298"/>
    </row>
    <row r="81" ht="15" customHeight="1">
      <c r="B81" s="307"/>
      <c r="C81" s="284" t="s">
        <v>823</v>
      </c>
      <c r="D81" s="284"/>
      <c r="E81" s="284"/>
      <c r="F81" s="306" t="s">
        <v>824</v>
      </c>
      <c r="G81" s="305"/>
      <c r="H81" s="284" t="s">
        <v>825</v>
      </c>
      <c r="I81" s="284" t="s">
        <v>820</v>
      </c>
      <c r="J81" s="284">
        <v>50</v>
      </c>
      <c r="K81" s="298"/>
    </row>
    <row r="82" ht="15" customHeight="1">
      <c r="B82" s="307"/>
      <c r="C82" s="284" t="s">
        <v>826</v>
      </c>
      <c r="D82" s="284"/>
      <c r="E82" s="284"/>
      <c r="F82" s="306" t="s">
        <v>818</v>
      </c>
      <c r="G82" s="305"/>
      <c r="H82" s="284" t="s">
        <v>827</v>
      </c>
      <c r="I82" s="284" t="s">
        <v>828</v>
      </c>
      <c r="J82" s="284"/>
      <c r="K82" s="298"/>
    </row>
    <row r="83" ht="15" customHeight="1">
      <c r="B83" s="307"/>
      <c r="C83" s="308" t="s">
        <v>829</v>
      </c>
      <c r="D83" s="308"/>
      <c r="E83" s="308"/>
      <c r="F83" s="309" t="s">
        <v>824</v>
      </c>
      <c r="G83" s="308"/>
      <c r="H83" s="308" t="s">
        <v>830</v>
      </c>
      <c r="I83" s="308" t="s">
        <v>820</v>
      </c>
      <c r="J83" s="308">
        <v>15</v>
      </c>
      <c r="K83" s="298"/>
    </row>
    <row r="84" ht="15" customHeight="1">
      <c r="B84" s="307"/>
      <c r="C84" s="308" t="s">
        <v>831</v>
      </c>
      <c r="D84" s="308"/>
      <c r="E84" s="308"/>
      <c r="F84" s="309" t="s">
        <v>824</v>
      </c>
      <c r="G84" s="308"/>
      <c r="H84" s="308" t="s">
        <v>832</v>
      </c>
      <c r="I84" s="308" t="s">
        <v>820</v>
      </c>
      <c r="J84" s="308">
        <v>15</v>
      </c>
      <c r="K84" s="298"/>
    </row>
    <row r="85" ht="15" customHeight="1">
      <c r="B85" s="307"/>
      <c r="C85" s="308" t="s">
        <v>833</v>
      </c>
      <c r="D85" s="308"/>
      <c r="E85" s="308"/>
      <c r="F85" s="309" t="s">
        <v>824</v>
      </c>
      <c r="G85" s="308"/>
      <c r="H85" s="308" t="s">
        <v>834</v>
      </c>
      <c r="I85" s="308" t="s">
        <v>820</v>
      </c>
      <c r="J85" s="308">
        <v>20</v>
      </c>
      <c r="K85" s="298"/>
    </row>
    <row r="86" ht="15" customHeight="1">
      <c r="B86" s="307"/>
      <c r="C86" s="308" t="s">
        <v>835</v>
      </c>
      <c r="D86" s="308"/>
      <c r="E86" s="308"/>
      <c r="F86" s="309" t="s">
        <v>824</v>
      </c>
      <c r="G86" s="308"/>
      <c r="H86" s="308" t="s">
        <v>836</v>
      </c>
      <c r="I86" s="308" t="s">
        <v>820</v>
      </c>
      <c r="J86" s="308">
        <v>20</v>
      </c>
      <c r="K86" s="298"/>
    </row>
    <row r="87" ht="15" customHeight="1">
      <c r="B87" s="307"/>
      <c r="C87" s="284" t="s">
        <v>837</v>
      </c>
      <c r="D87" s="284"/>
      <c r="E87" s="284"/>
      <c r="F87" s="306" t="s">
        <v>824</v>
      </c>
      <c r="G87" s="305"/>
      <c r="H87" s="284" t="s">
        <v>838</v>
      </c>
      <c r="I87" s="284" t="s">
        <v>820</v>
      </c>
      <c r="J87" s="284">
        <v>50</v>
      </c>
      <c r="K87" s="298"/>
    </row>
    <row r="88" ht="15" customHeight="1">
      <c r="B88" s="307"/>
      <c r="C88" s="284" t="s">
        <v>839</v>
      </c>
      <c r="D88" s="284"/>
      <c r="E88" s="284"/>
      <c r="F88" s="306" t="s">
        <v>824</v>
      </c>
      <c r="G88" s="305"/>
      <c r="H88" s="284" t="s">
        <v>840</v>
      </c>
      <c r="I88" s="284" t="s">
        <v>820</v>
      </c>
      <c r="J88" s="284">
        <v>20</v>
      </c>
      <c r="K88" s="298"/>
    </row>
    <row r="89" ht="15" customHeight="1">
      <c r="B89" s="307"/>
      <c r="C89" s="284" t="s">
        <v>841</v>
      </c>
      <c r="D89" s="284"/>
      <c r="E89" s="284"/>
      <c r="F89" s="306" t="s">
        <v>824</v>
      </c>
      <c r="G89" s="305"/>
      <c r="H89" s="284" t="s">
        <v>842</v>
      </c>
      <c r="I89" s="284" t="s">
        <v>820</v>
      </c>
      <c r="J89" s="284">
        <v>20</v>
      </c>
      <c r="K89" s="298"/>
    </row>
    <row r="90" ht="15" customHeight="1">
      <c r="B90" s="307"/>
      <c r="C90" s="284" t="s">
        <v>843</v>
      </c>
      <c r="D90" s="284"/>
      <c r="E90" s="284"/>
      <c r="F90" s="306" t="s">
        <v>824</v>
      </c>
      <c r="G90" s="305"/>
      <c r="H90" s="284" t="s">
        <v>844</v>
      </c>
      <c r="I90" s="284" t="s">
        <v>820</v>
      </c>
      <c r="J90" s="284">
        <v>50</v>
      </c>
      <c r="K90" s="298"/>
    </row>
    <row r="91" ht="15" customHeight="1">
      <c r="B91" s="307"/>
      <c r="C91" s="284" t="s">
        <v>845</v>
      </c>
      <c r="D91" s="284"/>
      <c r="E91" s="284"/>
      <c r="F91" s="306" t="s">
        <v>824</v>
      </c>
      <c r="G91" s="305"/>
      <c r="H91" s="284" t="s">
        <v>845</v>
      </c>
      <c r="I91" s="284" t="s">
        <v>820</v>
      </c>
      <c r="J91" s="284">
        <v>50</v>
      </c>
      <c r="K91" s="298"/>
    </row>
    <row r="92" ht="15" customHeight="1">
      <c r="B92" s="307"/>
      <c r="C92" s="284" t="s">
        <v>846</v>
      </c>
      <c r="D92" s="284"/>
      <c r="E92" s="284"/>
      <c r="F92" s="306" t="s">
        <v>824</v>
      </c>
      <c r="G92" s="305"/>
      <c r="H92" s="284" t="s">
        <v>847</v>
      </c>
      <c r="I92" s="284" t="s">
        <v>820</v>
      </c>
      <c r="J92" s="284">
        <v>255</v>
      </c>
      <c r="K92" s="298"/>
    </row>
    <row r="93" ht="15" customHeight="1">
      <c r="B93" s="307"/>
      <c r="C93" s="284" t="s">
        <v>848</v>
      </c>
      <c r="D93" s="284"/>
      <c r="E93" s="284"/>
      <c r="F93" s="306" t="s">
        <v>818</v>
      </c>
      <c r="G93" s="305"/>
      <c r="H93" s="284" t="s">
        <v>849</v>
      </c>
      <c r="I93" s="284" t="s">
        <v>850</v>
      </c>
      <c r="J93" s="284"/>
      <c r="K93" s="298"/>
    </row>
    <row r="94" ht="15" customHeight="1">
      <c r="B94" s="307"/>
      <c r="C94" s="284" t="s">
        <v>851</v>
      </c>
      <c r="D94" s="284"/>
      <c r="E94" s="284"/>
      <c r="F94" s="306" t="s">
        <v>818</v>
      </c>
      <c r="G94" s="305"/>
      <c r="H94" s="284" t="s">
        <v>852</v>
      </c>
      <c r="I94" s="284" t="s">
        <v>853</v>
      </c>
      <c r="J94" s="284"/>
      <c r="K94" s="298"/>
    </row>
    <row r="95" ht="15" customHeight="1">
      <c r="B95" s="307"/>
      <c r="C95" s="284" t="s">
        <v>854</v>
      </c>
      <c r="D95" s="284"/>
      <c r="E95" s="284"/>
      <c r="F95" s="306" t="s">
        <v>818</v>
      </c>
      <c r="G95" s="305"/>
      <c r="H95" s="284" t="s">
        <v>854</v>
      </c>
      <c r="I95" s="284" t="s">
        <v>853</v>
      </c>
      <c r="J95" s="284"/>
      <c r="K95" s="298"/>
    </row>
    <row r="96" ht="15" customHeight="1">
      <c r="B96" s="307"/>
      <c r="C96" s="284" t="s">
        <v>48</v>
      </c>
      <c r="D96" s="284"/>
      <c r="E96" s="284"/>
      <c r="F96" s="306" t="s">
        <v>818</v>
      </c>
      <c r="G96" s="305"/>
      <c r="H96" s="284" t="s">
        <v>855</v>
      </c>
      <c r="I96" s="284" t="s">
        <v>853</v>
      </c>
      <c r="J96" s="284"/>
      <c r="K96" s="298"/>
    </row>
    <row r="97" ht="15" customHeight="1">
      <c r="B97" s="307"/>
      <c r="C97" s="284" t="s">
        <v>58</v>
      </c>
      <c r="D97" s="284"/>
      <c r="E97" s="284"/>
      <c r="F97" s="306" t="s">
        <v>818</v>
      </c>
      <c r="G97" s="305"/>
      <c r="H97" s="284" t="s">
        <v>856</v>
      </c>
      <c r="I97" s="284" t="s">
        <v>853</v>
      </c>
      <c r="J97" s="284"/>
      <c r="K97" s="298"/>
    </row>
    <row r="98" ht="15" customHeight="1">
      <c r="B98" s="310"/>
      <c r="C98" s="311"/>
      <c r="D98" s="311"/>
      <c r="E98" s="311"/>
      <c r="F98" s="311"/>
      <c r="G98" s="311"/>
      <c r="H98" s="311"/>
      <c r="I98" s="311"/>
      <c r="J98" s="311"/>
      <c r="K98" s="312"/>
    </row>
    <row r="99" ht="18.75" customHeight="1">
      <c r="B99" s="313"/>
      <c r="C99" s="314"/>
      <c r="D99" s="314"/>
      <c r="E99" s="314"/>
      <c r="F99" s="314"/>
      <c r="G99" s="314"/>
      <c r="H99" s="314"/>
      <c r="I99" s="314"/>
      <c r="J99" s="314"/>
      <c r="K99" s="313"/>
    </row>
    <row r="100" ht="18.75" customHeight="1">
      <c r="B100" s="292"/>
      <c r="C100" s="292"/>
      <c r="D100" s="292"/>
      <c r="E100" s="292"/>
      <c r="F100" s="292"/>
      <c r="G100" s="292"/>
      <c r="H100" s="292"/>
      <c r="I100" s="292"/>
      <c r="J100" s="292"/>
      <c r="K100" s="292"/>
    </row>
    <row r="101" ht="7.5" customHeight="1">
      <c r="B101" s="293"/>
      <c r="C101" s="294"/>
      <c r="D101" s="294"/>
      <c r="E101" s="294"/>
      <c r="F101" s="294"/>
      <c r="G101" s="294"/>
      <c r="H101" s="294"/>
      <c r="I101" s="294"/>
      <c r="J101" s="294"/>
      <c r="K101" s="295"/>
    </row>
    <row r="102" ht="45" customHeight="1">
      <c r="B102" s="296"/>
      <c r="C102" s="297" t="s">
        <v>857</v>
      </c>
      <c r="D102" s="297"/>
      <c r="E102" s="297"/>
      <c r="F102" s="297"/>
      <c r="G102" s="297"/>
      <c r="H102" s="297"/>
      <c r="I102" s="297"/>
      <c r="J102" s="297"/>
      <c r="K102" s="298"/>
    </row>
    <row r="103" ht="17.25" customHeight="1">
      <c r="B103" s="296"/>
      <c r="C103" s="299" t="s">
        <v>812</v>
      </c>
      <c r="D103" s="299"/>
      <c r="E103" s="299"/>
      <c r="F103" s="299" t="s">
        <v>813</v>
      </c>
      <c r="G103" s="300"/>
      <c r="H103" s="299" t="s">
        <v>64</v>
      </c>
      <c r="I103" s="299" t="s">
        <v>67</v>
      </c>
      <c r="J103" s="299" t="s">
        <v>814</v>
      </c>
      <c r="K103" s="298"/>
    </row>
    <row r="104" ht="17.25" customHeight="1">
      <c r="B104" s="296"/>
      <c r="C104" s="301" t="s">
        <v>815</v>
      </c>
      <c r="D104" s="301"/>
      <c r="E104" s="301"/>
      <c r="F104" s="302" t="s">
        <v>816</v>
      </c>
      <c r="G104" s="303"/>
      <c r="H104" s="301"/>
      <c r="I104" s="301"/>
      <c r="J104" s="301" t="s">
        <v>817</v>
      </c>
      <c r="K104" s="298"/>
    </row>
    <row r="105" ht="5.25" customHeight="1">
      <c r="B105" s="296"/>
      <c r="C105" s="299"/>
      <c r="D105" s="299"/>
      <c r="E105" s="299"/>
      <c r="F105" s="299"/>
      <c r="G105" s="315"/>
      <c r="H105" s="299"/>
      <c r="I105" s="299"/>
      <c r="J105" s="299"/>
      <c r="K105" s="298"/>
    </row>
    <row r="106" ht="15" customHeight="1">
      <c r="B106" s="296"/>
      <c r="C106" s="284" t="s">
        <v>63</v>
      </c>
      <c r="D106" s="304"/>
      <c r="E106" s="304"/>
      <c r="F106" s="306" t="s">
        <v>818</v>
      </c>
      <c r="G106" s="315"/>
      <c r="H106" s="284" t="s">
        <v>858</v>
      </c>
      <c r="I106" s="284" t="s">
        <v>820</v>
      </c>
      <c r="J106" s="284">
        <v>20</v>
      </c>
      <c r="K106" s="298"/>
    </row>
    <row r="107" ht="15" customHeight="1">
      <c r="B107" s="296"/>
      <c r="C107" s="284" t="s">
        <v>821</v>
      </c>
      <c r="D107" s="284"/>
      <c r="E107" s="284"/>
      <c r="F107" s="306" t="s">
        <v>818</v>
      </c>
      <c r="G107" s="284"/>
      <c r="H107" s="284" t="s">
        <v>858</v>
      </c>
      <c r="I107" s="284" t="s">
        <v>820</v>
      </c>
      <c r="J107" s="284">
        <v>120</v>
      </c>
      <c r="K107" s="298"/>
    </row>
    <row r="108" ht="15" customHeight="1">
      <c r="B108" s="307"/>
      <c r="C108" s="284" t="s">
        <v>823</v>
      </c>
      <c r="D108" s="284"/>
      <c r="E108" s="284"/>
      <c r="F108" s="306" t="s">
        <v>824</v>
      </c>
      <c r="G108" s="284"/>
      <c r="H108" s="284" t="s">
        <v>858</v>
      </c>
      <c r="I108" s="284" t="s">
        <v>820</v>
      </c>
      <c r="J108" s="284">
        <v>50</v>
      </c>
      <c r="K108" s="298"/>
    </row>
    <row r="109" ht="15" customHeight="1">
      <c r="B109" s="307"/>
      <c r="C109" s="284" t="s">
        <v>826</v>
      </c>
      <c r="D109" s="284"/>
      <c r="E109" s="284"/>
      <c r="F109" s="306" t="s">
        <v>818</v>
      </c>
      <c r="G109" s="284"/>
      <c r="H109" s="284" t="s">
        <v>858</v>
      </c>
      <c r="I109" s="284" t="s">
        <v>828</v>
      </c>
      <c r="J109" s="284"/>
      <c r="K109" s="298"/>
    </row>
    <row r="110" ht="15" customHeight="1">
      <c r="B110" s="307"/>
      <c r="C110" s="284" t="s">
        <v>837</v>
      </c>
      <c r="D110" s="284"/>
      <c r="E110" s="284"/>
      <c r="F110" s="306" t="s">
        <v>824</v>
      </c>
      <c r="G110" s="284"/>
      <c r="H110" s="284" t="s">
        <v>858</v>
      </c>
      <c r="I110" s="284" t="s">
        <v>820</v>
      </c>
      <c r="J110" s="284">
        <v>50</v>
      </c>
      <c r="K110" s="298"/>
    </row>
    <row r="111" ht="15" customHeight="1">
      <c r="B111" s="307"/>
      <c r="C111" s="284" t="s">
        <v>845</v>
      </c>
      <c r="D111" s="284"/>
      <c r="E111" s="284"/>
      <c r="F111" s="306" t="s">
        <v>824</v>
      </c>
      <c r="G111" s="284"/>
      <c r="H111" s="284" t="s">
        <v>858</v>
      </c>
      <c r="I111" s="284" t="s">
        <v>820</v>
      </c>
      <c r="J111" s="284">
        <v>50</v>
      </c>
      <c r="K111" s="298"/>
    </row>
    <row r="112" ht="15" customHeight="1">
      <c r="B112" s="307"/>
      <c r="C112" s="284" t="s">
        <v>843</v>
      </c>
      <c r="D112" s="284"/>
      <c r="E112" s="284"/>
      <c r="F112" s="306" t="s">
        <v>824</v>
      </c>
      <c r="G112" s="284"/>
      <c r="H112" s="284" t="s">
        <v>858</v>
      </c>
      <c r="I112" s="284" t="s">
        <v>820</v>
      </c>
      <c r="J112" s="284">
        <v>50</v>
      </c>
      <c r="K112" s="298"/>
    </row>
    <row r="113" ht="15" customHeight="1">
      <c r="B113" s="307"/>
      <c r="C113" s="284" t="s">
        <v>63</v>
      </c>
      <c r="D113" s="284"/>
      <c r="E113" s="284"/>
      <c r="F113" s="306" t="s">
        <v>818</v>
      </c>
      <c r="G113" s="284"/>
      <c r="H113" s="284" t="s">
        <v>859</v>
      </c>
      <c r="I113" s="284" t="s">
        <v>820</v>
      </c>
      <c r="J113" s="284">
        <v>20</v>
      </c>
      <c r="K113" s="298"/>
    </row>
    <row r="114" ht="15" customHeight="1">
      <c r="B114" s="307"/>
      <c r="C114" s="284" t="s">
        <v>860</v>
      </c>
      <c r="D114" s="284"/>
      <c r="E114" s="284"/>
      <c r="F114" s="306" t="s">
        <v>818</v>
      </c>
      <c r="G114" s="284"/>
      <c r="H114" s="284" t="s">
        <v>861</v>
      </c>
      <c r="I114" s="284" t="s">
        <v>820</v>
      </c>
      <c r="J114" s="284">
        <v>120</v>
      </c>
      <c r="K114" s="298"/>
    </row>
    <row r="115" ht="15" customHeight="1">
      <c r="B115" s="307"/>
      <c r="C115" s="284" t="s">
        <v>48</v>
      </c>
      <c r="D115" s="284"/>
      <c r="E115" s="284"/>
      <c r="F115" s="306" t="s">
        <v>818</v>
      </c>
      <c r="G115" s="284"/>
      <c r="H115" s="284" t="s">
        <v>862</v>
      </c>
      <c r="I115" s="284" t="s">
        <v>853</v>
      </c>
      <c r="J115" s="284"/>
      <c r="K115" s="298"/>
    </row>
    <row r="116" ht="15" customHeight="1">
      <c r="B116" s="307"/>
      <c r="C116" s="284" t="s">
        <v>58</v>
      </c>
      <c r="D116" s="284"/>
      <c r="E116" s="284"/>
      <c r="F116" s="306" t="s">
        <v>818</v>
      </c>
      <c r="G116" s="284"/>
      <c r="H116" s="284" t="s">
        <v>863</v>
      </c>
      <c r="I116" s="284" t="s">
        <v>853</v>
      </c>
      <c r="J116" s="284"/>
      <c r="K116" s="298"/>
    </row>
    <row r="117" ht="15" customHeight="1">
      <c r="B117" s="307"/>
      <c r="C117" s="284" t="s">
        <v>67</v>
      </c>
      <c r="D117" s="284"/>
      <c r="E117" s="284"/>
      <c r="F117" s="306" t="s">
        <v>818</v>
      </c>
      <c r="G117" s="284"/>
      <c r="H117" s="284" t="s">
        <v>864</v>
      </c>
      <c r="I117" s="284" t="s">
        <v>865</v>
      </c>
      <c r="J117" s="284"/>
      <c r="K117" s="298"/>
    </row>
    <row r="118" ht="15" customHeight="1">
      <c r="B118" s="310"/>
      <c r="C118" s="316"/>
      <c r="D118" s="316"/>
      <c r="E118" s="316"/>
      <c r="F118" s="316"/>
      <c r="G118" s="316"/>
      <c r="H118" s="316"/>
      <c r="I118" s="316"/>
      <c r="J118" s="316"/>
      <c r="K118" s="312"/>
    </row>
    <row r="119" ht="18.75" customHeight="1">
      <c r="B119" s="317"/>
      <c r="C119" s="281"/>
      <c r="D119" s="281"/>
      <c r="E119" s="281"/>
      <c r="F119" s="318"/>
      <c r="G119" s="281"/>
      <c r="H119" s="281"/>
      <c r="I119" s="281"/>
      <c r="J119" s="281"/>
      <c r="K119" s="317"/>
    </row>
    <row r="120" ht="18.75" customHeight="1">
      <c r="B120" s="292"/>
      <c r="C120" s="292"/>
      <c r="D120" s="292"/>
      <c r="E120" s="292"/>
      <c r="F120" s="292"/>
      <c r="G120" s="292"/>
      <c r="H120" s="292"/>
      <c r="I120" s="292"/>
      <c r="J120" s="292"/>
      <c r="K120" s="292"/>
    </row>
    <row r="121" ht="7.5" customHeight="1">
      <c r="B121" s="319"/>
      <c r="C121" s="320"/>
      <c r="D121" s="320"/>
      <c r="E121" s="320"/>
      <c r="F121" s="320"/>
      <c r="G121" s="320"/>
      <c r="H121" s="320"/>
      <c r="I121" s="320"/>
      <c r="J121" s="320"/>
      <c r="K121" s="321"/>
    </row>
    <row r="122" ht="45" customHeight="1">
      <c r="B122" s="322"/>
      <c r="C122" s="275" t="s">
        <v>866</v>
      </c>
      <c r="D122" s="275"/>
      <c r="E122" s="275"/>
      <c r="F122" s="275"/>
      <c r="G122" s="275"/>
      <c r="H122" s="275"/>
      <c r="I122" s="275"/>
      <c r="J122" s="275"/>
      <c r="K122" s="323"/>
    </row>
    <row r="123" ht="17.25" customHeight="1">
      <c r="B123" s="324"/>
      <c r="C123" s="299" t="s">
        <v>812</v>
      </c>
      <c r="D123" s="299"/>
      <c r="E123" s="299"/>
      <c r="F123" s="299" t="s">
        <v>813</v>
      </c>
      <c r="G123" s="300"/>
      <c r="H123" s="299" t="s">
        <v>64</v>
      </c>
      <c r="I123" s="299" t="s">
        <v>67</v>
      </c>
      <c r="J123" s="299" t="s">
        <v>814</v>
      </c>
      <c r="K123" s="325"/>
    </row>
    <row r="124" ht="17.25" customHeight="1">
      <c r="B124" s="324"/>
      <c r="C124" s="301" t="s">
        <v>815</v>
      </c>
      <c r="D124" s="301"/>
      <c r="E124" s="301"/>
      <c r="F124" s="302" t="s">
        <v>816</v>
      </c>
      <c r="G124" s="303"/>
      <c r="H124" s="301"/>
      <c r="I124" s="301"/>
      <c r="J124" s="301" t="s">
        <v>817</v>
      </c>
      <c r="K124" s="325"/>
    </row>
    <row r="125" ht="5.25" customHeight="1">
      <c r="B125" s="326"/>
      <c r="C125" s="304"/>
      <c r="D125" s="304"/>
      <c r="E125" s="304"/>
      <c r="F125" s="304"/>
      <c r="G125" s="284"/>
      <c r="H125" s="304"/>
      <c r="I125" s="304"/>
      <c r="J125" s="304"/>
      <c r="K125" s="327"/>
    </row>
    <row r="126" ht="15" customHeight="1">
      <c r="B126" s="326"/>
      <c r="C126" s="284" t="s">
        <v>821</v>
      </c>
      <c r="D126" s="304"/>
      <c r="E126" s="304"/>
      <c r="F126" s="306" t="s">
        <v>818</v>
      </c>
      <c r="G126" s="284"/>
      <c r="H126" s="284" t="s">
        <v>858</v>
      </c>
      <c r="I126" s="284" t="s">
        <v>820</v>
      </c>
      <c r="J126" s="284">
        <v>120</v>
      </c>
      <c r="K126" s="328"/>
    </row>
    <row r="127" ht="15" customHeight="1">
      <c r="B127" s="326"/>
      <c r="C127" s="284" t="s">
        <v>867</v>
      </c>
      <c r="D127" s="284"/>
      <c r="E127" s="284"/>
      <c r="F127" s="306" t="s">
        <v>818</v>
      </c>
      <c r="G127" s="284"/>
      <c r="H127" s="284" t="s">
        <v>868</v>
      </c>
      <c r="I127" s="284" t="s">
        <v>820</v>
      </c>
      <c r="J127" s="284" t="s">
        <v>869</v>
      </c>
      <c r="K127" s="328"/>
    </row>
    <row r="128" ht="15" customHeight="1">
      <c r="B128" s="326"/>
      <c r="C128" s="284" t="s">
        <v>766</v>
      </c>
      <c r="D128" s="284"/>
      <c r="E128" s="284"/>
      <c r="F128" s="306" t="s">
        <v>818</v>
      </c>
      <c r="G128" s="284"/>
      <c r="H128" s="284" t="s">
        <v>870</v>
      </c>
      <c r="I128" s="284" t="s">
        <v>820</v>
      </c>
      <c r="J128" s="284" t="s">
        <v>869</v>
      </c>
      <c r="K128" s="328"/>
    </row>
    <row r="129" ht="15" customHeight="1">
      <c r="B129" s="326"/>
      <c r="C129" s="284" t="s">
        <v>829</v>
      </c>
      <c r="D129" s="284"/>
      <c r="E129" s="284"/>
      <c r="F129" s="306" t="s">
        <v>824</v>
      </c>
      <c r="G129" s="284"/>
      <c r="H129" s="284" t="s">
        <v>830</v>
      </c>
      <c r="I129" s="284" t="s">
        <v>820</v>
      </c>
      <c r="J129" s="284">
        <v>15</v>
      </c>
      <c r="K129" s="328"/>
    </row>
    <row r="130" ht="15" customHeight="1">
      <c r="B130" s="326"/>
      <c r="C130" s="308" t="s">
        <v>831</v>
      </c>
      <c r="D130" s="308"/>
      <c r="E130" s="308"/>
      <c r="F130" s="309" t="s">
        <v>824</v>
      </c>
      <c r="G130" s="308"/>
      <c r="H130" s="308" t="s">
        <v>832</v>
      </c>
      <c r="I130" s="308" t="s">
        <v>820</v>
      </c>
      <c r="J130" s="308">
        <v>15</v>
      </c>
      <c r="K130" s="328"/>
    </row>
    <row r="131" ht="15" customHeight="1">
      <c r="B131" s="326"/>
      <c r="C131" s="308" t="s">
        <v>833</v>
      </c>
      <c r="D131" s="308"/>
      <c r="E131" s="308"/>
      <c r="F131" s="309" t="s">
        <v>824</v>
      </c>
      <c r="G131" s="308"/>
      <c r="H131" s="308" t="s">
        <v>834</v>
      </c>
      <c r="I131" s="308" t="s">
        <v>820</v>
      </c>
      <c r="J131" s="308">
        <v>20</v>
      </c>
      <c r="K131" s="328"/>
    </row>
    <row r="132" ht="15" customHeight="1">
      <c r="B132" s="326"/>
      <c r="C132" s="308" t="s">
        <v>835</v>
      </c>
      <c r="D132" s="308"/>
      <c r="E132" s="308"/>
      <c r="F132" s="309" t="s">
        <v>824</v>
      </c>
      <c r="G132" s="308"/>
      <c r="H132" s="308" t="s">
        <v>836</v>
      </c>
      <c r="I132" s="308" t="s">
        <v>820</v>
      </c>
      <c r="J132" s="308">
        <v>20</v>
      </c>
      <c r="K132" s="328"/>
    </row>
    <row r="133" ht="15" customHeight="1">
      <c r="B133" s="326"/>
      <c r="C133" s="284" t="s">
        <v>823</v>
      </c>
      <c r="D133" s="284"/>
      <c r="E133" s="284"/>
      <c r="F133" s="306" t="s">
        <v>824</v>
      </c>
      <c r="G133" s="284"/>
      <c r="H133" s="284" t="s">
        <v>858</v>
      </c>
      <c r="I133" s="284" t="s">
        <v>820</v>
      </c>
      <c r="J133" s="284">
        <v>50</v>
      </c>
      <c r="K133" s="328"/>
    </row>
    <row r="134" ht="15" customHeight="1">
      <c r="B134" s="326"/>
      <c r="C134" s="284" t="s">
        <v>837</v>
      </c>
      <c r="D134" s="284"/>
      <c r="E134" s="284"/>
      <c r="F134" s="306" t="s">
        <v>824</v>
      </c>
      <c r="G134" s="284"/>
      <c r="H134" s="284" t="s">
        <v>858</v>
      </c>
      <c r="I134" s="284" t="s">
        <v>820</v>
      </c>
      <c r="J134" s="284">
        <v>50</v>
      </c>
      <c r="K134" s="328"/>
    </row>
    <row r="135" ht="15" customHeight="1">
      <c r="B135" s="326"/>
      <c r="C135" s="284" t="s">
        <v>843</v>
      </c>
      <c r="D135" s="284"/>
      <c r="E135" s="284"/>
      <c r="F135" s="306" t="s">
        <v>824</v>
      </c>
      <c r="G135" s="284"/>
      <c r="H135" s="284" t="s">
        <v>858</v>
      </c>
      <c r="I135" s="284" t="s">
        <v>820</v>
      </c>
      <c r="J135" s="284">
        <v>50</v>
      </c>
      <c r="K135" s="328"/>
    </row>
    <row r="136" ht="15" customHeight="1">
      <c r="B136" s="326"/>
      <c r="C136" s="284" t="s">
        <v>845</v>
      </c>
      <c r="D136" s="284"/>
      <c r="E136" s="284"/>
      <c r="F136" s="306" t="s">
        <v>824</v>
      </c>
      <c r="G136" s="284"/>
      <c r="H136" s="284" t="s">
        <v>858</v>
      </c>
      <c r="I136" s="284" t="s">
        <v>820</v>
      </c>
      <c r="J136" s="284">
        <v>50</v>
      </c>
      <c r="K136" s="328"/>
    </row>
    <row r="137" ht="15" customHeight="1">
      <c r="B137" s="326"/>
      <c r="C137" s="284" t="s">
        <v>846</v>
      </c>
      <c r="D137" s="284"/>
      <c r="E137" s="284"/>
      <c r="F137" s="306" t="s">
        <v>824</v>
      </c>
      <c r="G137" s="284"/>
      <c r="H137" s="284" t="s">
        <v>871</v>
      </c>
      <c r="I137" s="284" t="s">
        <v>820</v>
      </c>
      <c r="J137" s="284">
        <v>255</v>
      </c>
      <c r="K137" s="328"/>
    </row>
    <row r="138" ht="15" customHeight="1">
      <c r="B138" s="326"/>
      <c r="C138" s="284" t="s">
        <v>848</v>
      </c>
      <c r="D138" s="284"/>
      <c r="E138" s="284"/>
      <c r="F138" s="306" t="s">
        <v>818</v>
      </c>
      <c r="G138" s="284"/>
      <c r="H138" s="284" t="s">
        <v>872</v>
      </c>
      <c r="I138" s="284" t="s">
        <v>850</v>
      </c>
      <c r="J138" s="284"/>
      <c r="K138" s="328"/>
    </row>
    <row r="139" ht="15" customHeight="1">
      <c r="B139" s="326"/>
      <c r="C139" s="284" t="s">
        <v>851</v>
      </c>
      <c r="D139" s="284"/>
      <c r="E139" s="284"/>
      <c r="F139" s="306" t="s">
        <v>818</v>
      </c>
      <c r="G139" s="284"/>
      <c r="H139" s="284" t="s">
        <v>873</v>
      </c>
      <c r="I139" s="284" t="s">
        <v>853</v>
      </c>
      <c r="J139" s="284"/>
      <c r="K139" s="328"/>
    </row>
    <row r="140" ht="15" customHeight="1">
      <c r="B140" s="326"/>
      <c r="C140" s="284" t="s">
        <v>854</v>
      </c>
      <c r="D140" s="284"/>
      <c r="E140" s="284"/>
      <c r="F140" s="306" t="s">
        <v>818</v>
      </c>
      <c r="G140" s="284"/>
      <c r="H140" s="284" t="s">
        <v>854</v>
      </c>
      <c r="I140" s="284" t="s">
        <v>853</v>
      </c>
      <c r="J140" s="284"/>
      <c r="K140" s="328"/>
    </row>
    <row r="141" ht="15" customHeight="1">
      <c r="B141" s="326"/>
      <c r="C141" s="284" t="s">
        <v>48</v>
      </c>
      <c r="D141" s="284"/>
      <c r="E141" s="284"/>
      <c r="F141" s="306" t="s">
        <v>818</v>
      </c>
      <c r="G141" s="284"/>
      <c r="H141" s="284" t="s">
        <v>874</v>
      </c>
      <c r="I141" s="284" t="s">
        <v>853</v>
      </c>
      <c r="J141" s="284"/>
      <c r="K141" s="328"/>
    </row>
    <row r="142" ht="15" customHeight="1">
      <c r="B142" s="326"/>
      <c r="C142" s="284" t="s">
        <v>875</v>
      </c>
      <c r="D142" s="284"/>
      <c r="E142" s="284"/>
      <c r="F142" s="306" t="s">
        <v>818</v>
      </c>
      <c r="G142" s="284"/>
      <c r="H142" s="284" t="s">
        <v>876</v>
      </c>
      <c r="I142" s="284" t="s">
        <v>853</v>
      </c>
      <c r="J142" s="284"/>
      <c r="K142" s="328"/>
    </row>
    <row r="143" ht="15" customHeight="1">
      <c r="B143" s="329"/>
      <c r="C143" s="330"/>
      <c r="D143" s="330"/>
      <c r="E143" s="330"/>
      <c r="F143" s="330"/>
      <c r="G143" s="330"/>
      <c r="H143" s="330"/>
      <c r="I143" s="330"/>
      <c r="J143" s="330"/>
      <c r="K143" s="331"/>
    </row>
    <row r="144" ht="18.75" customHeight="1">
      <c r="B144" s="281"/>
      <c r="C144" s="281"/>
      <c r="D144" s="281"/>
      <c r="E144" s="281"/>
      <c r="F144" s="318"/>
      <c r="G144" s="281"/>
      <c r="H144" s="281"/>
      <c r="I144" s="281"/>
      <c r="J144" s="281"/>
      <c r="K144" s="281"/>
    </row>
    <row r="145" ht="18.75" customHeight="1">
      <c r="B145" s="292"/>
      <c r="C145" s="292"/>
      <c r="D145" s="292"/>
      <c r="E145" s="292"/>
      <c r="F145" s="292"/>
      <c r="G145" s="292"/>
      <c r="H145" s="292"/>
      <c r="I145" s="292"/>
      <c r="J145" s="292"/>
      <c r="K145" s="292"/>
    </row>
    <row r="146" ht="7.5" customHeight="1">
      <c r="B146" s="293"/>
      <c r="C146" s="294"/>
      <c r="D146" s="294"/>
      <c r="E146" s="294"/>
      <c r="F146" s="294"/>
      <c r="G146" s="294"/>
      <c r="H146" s="294"/>
      <c r="I146" s="294"/>
      <c r="J146" s="294"/>
      <c r="K146" s="295"/>
    </row>
    <row r="147" ht="45" customHeight="1">
      <c r="B147" s="296"/>
      <c r="C147" s="297" t="s">
        <v>877</v>
      </c>
      <c r="D147" s="297"/>
      <c r="E147" s="297"/>
      <c r="F147" s="297"/>
      <c r="G147" s="297"/>
      <c r="H147" s="297"/>
      <c r="I147" s="297"/>
      <c r="J147" s="297"/>
      <c r="K147" s="298"/>
    </row>
    <row r="148" ht="17.25" customHeight="1">
      <c r="B148" s="296"/>
      <c r="C148" s="299" t="s">
        <v>812</v>
      </c>
      <c r="D148" s="299"/>
      <c r="E148" s="299"/>
      <c r="F148" s="299" t="s">
        <v>813</v>
      </c>
      <c r="G148" s="300"/>
      <c r="H148" s="299" t="s">
        <v>64</v>
      </c>
      <c r="I148" s="299" t="s">
        <v>67</v>
      </c>
      <c r="J148" s="299" t="s">
        <v>814</v>
      </c>
      <c r="K148" s="298"/>
    </row>
    <row r="149" ht="17.25" customHeight="1">
      <c r="B149" s="296"/>
      <c r="C149" s="301" t="s">
        <v>815</v>
      </c>
      <c r="D149" s="301"/>
      <c r="E149" s="301"/>
      <c r="F149" s="302" t="s">
        <v>816</v>
      </c>
      <c r="G149" s="303"/>
      <c r="H149" s="301"/>
      <c r="I149" s="301"/>
      <c r="J149" s="301" t="s">
        <v>817</v>
      </c>
      <c r="K149" s="298"/>
    </row>
    <row r="150" ht="5.25" customHeight="1">
      <c r="B150" s="307"/>
      <c r="C150" s="304"/>
      <c r="D150" s="304"/>
      <c r="E150" s="304"/>
      <c r="F150" s="304"/>
      <c r="G150" s="305"/>
      <c r="H150" s="304"/>
      <c r="I150" s="304"/>
      <c r="J150" s="304"/>
      <c r="K150" s="328"/>
    </row>
    <row r="151" ht="15" customHeight="1">
      <c r="B151" s="307"/>
      <c r="C151" s="332" t="s">
        <v>821</v>
      </c>
      <c r="D151" s="284"/>
      <c r="E151" s="284"/>
      <c r="F151" s="333" t="s">
        <v>818</v>
      </c>
      <c r="G151" s="284"/>
      <c r="H151" s="332" t="s">
        <v>858</v>
      </c>
      <c r="I151" s="332" t="s">
        <v>820</v>
      </c>
      <c r="J151" s="332">
        <v>120</v>
      </c>
      <c r="K151" s="328"/>
    </row>
    <row r="152" ht="15" customHeight="1">
      <c r="B152" s="307"/>
      <c r="C152" s="332" t="s">
        <v>867</v>
      </c>
      <c r="D152" s="284"/>
      <c r="E152" s="284"/>
      <c r="F152" s="333" t="s">
        <v>818</v>
      </c>
      <c r="G152" s="284"/>
      <c r="H152" s="332" t="s">
        <v>878</v>
      </c>
      <c r="I152" s="332" t="s">
        <v>820</v>
      </c>
      <c r="J152" s="332" t="s">
        <v>869</v>
      </c>
      <c r="K152" s="328"/>
    </row>
    <row r="153" ht="15" customHeight="1">
      <c r="B153" s="307"/>
      <c r="C153" s="332" t="s">
        <v>766</v>
      </c>
      <c r="D153" s="284"/>
      <c r="E153" s="284"/>
      <c r="F153" s="333" t="s">
        <v>818</v>
      </c>
      <c r="G153" s="284"/>
      <c r="H153" s="332" t="s">
        <v>879</v>
      </c>
      <c r="I153" s="332" t="s">
        <v>820</v>
      </c>
      <c r="J153" s="332" t="s">
        <v>869</v>
      </c>
      <c r="K153" s="328"/>
    </row>
    <row r="154" ht="15" customHeight="1">
      <c r="B154" s="307"/>
      <c r="C154" s="332" t="s">
        <v>823</v>
      </c>
      <c r="D154" s="284"/>
      <c r="E154" s="284"/>
      <c r="F154" s="333" t="s">
        <v>824</v>
      </c>
      <c r="G154" s="284"/>
      <c r="H154" s="332" t="s">
        <v>858</v>
      </c>
      <c r="I154" s="332" t="s">
        <v>820</v>
      </c>
      <c r="J154" s="332">
        <v>50</v>
      </c>
      <c r="K154" s="328"/>
    </row>
    <row r="155" ht="15" customHeight="1">
      <c r="B155" s="307"/>
      <c r="C155" s="332" t="s">
        <v>826</v>
      </c>
      <c r="D155" s="284"/>
      <c r="E155" s="284"/>
      <c r="F155" s="333" t="s">
        <v>818</v>
      </c>
      <c r="G155" s="284"/>
      <c r="H155" s="332" t="s">
        <v>858</v>
      </c>
      <c r="I155" s="332" t="s">
        <v>828</v>
      </c>
      <c r="J155" s="332"/>
      <c r="K155" s="328"/>
    </row>
    <row r="156" ht="15" customHeight="1">
      <c r="B156" s="307"/>
      <c r="C156" s="332" t="s">
        <v>837</v>
      </c>
      <c r="D156" s="284"/>
      <c r="E156" s="284"/>
      <c r="F156" s="333" t="s">
        <v>824</v>
      </c>
      <c r="G156" s="284"/>
      <c r="H156" s="332" t="s">
        <v>858</v>
      </c>
      <c r="I156" s="332" t="s">
        <v>820</v>
      </c>
      <c r="J156" s="332">
        <v>50</v>
      </c>
      <c r="K156" s="328"/>
    </row>
    <row r="157" ht="15" customHeight="1">
      <c r="B157" s="307"/>
      <c r="C157" s="332" t="s">
        <v>845</v>
      </c>
      <c r="D157" s="284"/>
      <c r="E157" s="284"/>
      <c r="F157" s="333" t="s">
        <v>824</v>
      </c>
      <c r="G157" s="284"/>
      <c r="H157" s="332" t="s">
        <v>858</v>
      </c>
      <c r="I157" s="332" t="s">
        <v>820</v>
      </c>
      <c r="J157" s="332">
        <v>50</v>
      </c>
      <c r="K157" s="328"/>
    </row>
    <row r="158" ht="15" customHeight="1">
      <c r="B158" s="307"/>
      <c r="C158" s="332" t="s">
        <v>843</v>
      </c>
      <c r="D158" s="284"/>
      <c r="E158" s="284"/>
      <c r="F158" s="333" t="s">
        <v>824</v>
      </c>
      <c r="G158" s="284"/>
      <c r="H158" s="332" t="s">
        <v>858</v>
      </c>
      <c r="I158" s="332" t="s">
        <v>820</v>
      </c>
      <c r="J158" s="332">
        <v>50</v>
      </c>
      <c r="K158" s="328"/>
    </row>
    <row r="159" ht="15" customHeight="1">
      <c r="B159" s="307"/>
      <c r="C159" s="332" t="s">
        <v>100</v>
      </c>
      <c r="D159" s="284"/>
      <c r="E159" s="284"/>
      <c r="F159" s="333" t="s">
        <v>818</v>
      </c>
      <c r="G159" s="284"/>
      <c r="H159" s="332" t="s">
        <v>880</v>
      </c>
      <c r="I159" s="332" t="s">
        <v>820</v>
      </c>
      <c r="J159" s="332" t="s">
        <v>881</v>
      </c>
      <c r="K159" s="328"/>
    </row>
    <row r="160" ht="15" customHeight="1">
      <c r="B160" s="307"/>
      <c r="C160" s="332" t="s">
        <v>882</v>
      </c>
      <c r="D160" s="284"/>
      <c r="E160" s="284"/>
      <c r="F160" s="333" t="s">
        <v>818</v>
      </c>
      <c r="G160" s="284"/>
      <c r="H160" s="332" t="s">
        <v>883</v>
      </c>
      <c r="I160" s="332" t="s">
        <v>853</v>
      </c>
      <c r="J160" s="332"/>
      <c r="K160" s="328"/>
    </row>
    <row r="161" ht="15" customHeight="1">
      <c r="B161" s="334"/>
      <c r="C161" s="316"/>
      <c r="D161" s="316"/>
      <c r="E161" s="316"/>
      <c r="F161" s="316"/>
      <c r="G161" s="316"/>
      <c r="H161" s="316"/>
      <c r="I161" s="316"/>
      <c r="J161" s="316"/>
      <c r="K161" s="335"/>
    </row>
    <row r="162" ht="18.75" customHeight="1">
      <c r="B162" s="281"/>
      <c r="C162" s="284"/>
      <c r="D162" s="284"/>
      <c r="E162" s="284"/>
      <c r="F162" s="306"/>
      <c r="G162" s="284"/>
      <c r="H162" s="284"/>
      <c r="I162" s="284"/>
      <c r="J162" s="284"/>
      <c r="K162" s="281"/>
    </row>
    <row r="163" ht="18.75" customHeight="1">
      <c r="B163" s="292"/>
      <c r="C163" s="292"/>
      <c r="D163" s="292"/>
      <c r="E163" s="292"/>
      <c r="F163" s="292"/>
      <c r="G163" s="292"/>
      <c r="H163" s="292"/>
      <c r="I163" s="292"/>
      <c r="J163" s="292"/>
      <c r="K163" s="292"/>
    </row>
    <row r="164" ht="7.5" customHeight="1">
      <c r="B164" s="271"/>
      <c r="C164" s="272"/>
      <c r="D164" s="272"/>
      <c r="E164" s="272"/>
      <c r="F164" s="272"/>
      <c r="G164" s="272"/>
      <c r="H164" s="272"/>
      <c r="I164" s="272"/>
      <c r="J164" s="272"/>
      <c r="K164" s="273"/>
    </row>
    <row r="165" ht="45" customHeight="1">
      <c r="B165" s="274"/>
      <c r="C165" s="275" t="s">
        <v>884</v>
      </c>
      <c r="D165" s="275"/>
      <c r="E165" s="275"/>
      <c r="F165" s="275"/>
      <c r="G165" s="275"/>
      <c r="H165" s="275"/>
      <c r="I165" s="275"/>
      <c r="J165" s="275"/>
      <c r="K165" s="276"/>
    </row>
    <row r="166" ht="17.25" customHeight="1">
      <c r="B166" s="274"/>
      <c r="C166" s="299" t="s">
        <v>812</v>
      </c>
      <c r="D166" s="299"/>
      <c r="E166" s="299"/>
      <c r="F166" s="299" t="s">
        <v>813</v>
      </c>
      <c r="G166" s="336"/>
      <c r="H166" s="337" t="s">
        <v>64</v>
      </c>
      <c r="I166" s="337" t="s">
        <v>67</v>
      </c>
      <c r="J166" s="299" t="s">
        <v>814</v>
      </c>
      <c r="K166" s="276"/>
    </row>
    <row r="167" ht="17.25" customHeight="1">
      <c r="B167" s="277"/>
      <c r="C167" s="301" t="s">
        <v>815</v>
      </c>
      <c r="D167" s="301"/>
      <c r="E167" s="301"/>
      <c r="F167" s="302" t="s">
        <v>816</v>
      </c>
      <c r="G167" s="338"/>
      <c r="H167" s="339"/>
      <c r="I167" s="339"/>
      <c r="J167" s="301" t="s">
        <v>817</v>
      </c>
      <c r="K167" s="279"/>
    </row>
    <row r="168" ht="5.25" customHeight="1">
      <c r="B168" s="307"/>
      <c r="C168" s="304"/>
      <c r="D168" s="304"/>
      <c r="E168" s="304"/>
      <c r="F168" s="304"/>
      <c r="G168" s="305"/>
      <c r="H168" s="304"/>
      <c r="I168" s="304"/>
      <c r="J168" s="304"/>
      <c r="K168" s="328"/>
    </row>
    <row r="169" ht="15" customHeight="1">
      <c r="B169" s="307"/>
      <c r="C169" s="284" t="s">
        <v>821</v>
      </c>
      <c r="D169" s="284"/>
      <c r="E169" s="284"/>
      <c r="F169" s="306" t="s">
        <v>818</v>
      </c>
      <c r="G169" s="284"/>
      <c r="H169" s="284" t="s">
        <v>858</v>
      </c>
      <c r="I169" s="284" t="s">
        <v>820</v>
      </c>
      <c r="J169" s="284">
        <v>120</v>
      </c>
      <c r="K169" s="328"/>
    </row>
    <row r="170" ht="15" customHeight="1">
      <c r="B170" s="307"/>
      <c r="C170" s="284" t="s">
        <v>867</v>
      </c>
      <c r="D170" s="284"/>
      <c r="E170" s="284"/>
      <c r="F170" s="306" t="s">
        <v>818</v>
      </c>
      <c r="G170" s="284"/>
      <c r="H170" s="284" t="s">
        <v>868</v>
      </c>
      <c r="I170" s="284" t="s">
        <v>820</v>
      </c>
      <c r="J170" s="284" t="s">
        <v>869</v>
      </c>
      <c r="K170" s="328"/>
    </row>
    <row r="171" ht="15" customHeight="1">
      <c r="B171" s="307"/>
      <c r="C171" s="284" t="s">
        <v>766</v>
      </c>
      <c r="D171" s="284"/>
      <c r="E171" s="284"/>
      <c r="F171" s="306" t="s">
        <v>818</v>
      </c>
      <c r="G171" s="284"/>
      <c r="H171" s="284" t="s">
        <v>885</v>
      </c>
      <c r="I171" s="284" t="s">
        <v>820</v>
      </c>
      <c r="J171" s="284" t="s">
        <v>869</v>
      </c>
      <c r="K171" s="328"/>
    </row>
    <row r="172" ht="15" customHeight="1">
      <c r="B172" s="307"/>
      <c r="C172" s="284" t="s">
        <v>823</v>
      </c>
      <c r="D172" s="284"/>
      <c r="E172" s="284"/>
      <c r="F172" s="306" t="s">
        <v>824</v>
      </c>
      <c r="G172" s="284"/>
      <c r="H172" s="284" t="s">
        <v>885</v>
      </c>
      <c r="I172" s="284" t="s">
        <v>820</v>
      </c>
      <c r="J172" s="284">
        <v>50</v>
      </c>
      <c r="K172" s="328"/>
    </row>
    <row r="173" ht="15" customHeight="1">
      <c r="B173" s="307"/>
      <c r="C173" s="284" t="s">
        <v>826</v>
      </c>
      <c r="D173" s="284"/>
      <c r="E173" s="284"/>
      <c r="F173" s="306" t="s">
        <v>818</v>
      </c>
      <c r="G173" s="284"/>
      <c r="H173" s="284" t="s">
        <v>885</v>
      </c>
      <c r="I173" s="284" t="s">
        <v>828</v>
      </c>
      <c r="J173" s="284"/>
      <c r="K173" s="328"/>
    </row>
    <row r="174" ht="15" customHeight="1">
      <c r="B174" s="307"/>
      <c r="C174" s="284" t="s">
        <v>837</v>
      </c>
      <c r="D174" s="284"/>
      <c r="E174" s="284"/>
      <c r="F174" s="306" t="s">
        <v>824</v>
      </c>
      <c r="G174" s="284"/>
      <c r="H174" s="284" t="s">
        <v>885</v>
      </c>
      <c r="I174" s="284" t="s">
        <v>820</v>
      </c>
      <c r="J174" s="284">
        <v>50</v>
      </c>
      <c r="K174" s="328"/>
    </row>
    <row r="175" ht="15" customHeight="1">
      <c r="B175" s="307"/>
      <c r="C175" s="284" t="s">
        <v>845</v>
      </c>
      <c r="D175" s="284"/>
      <c r="E175" s="284"/>
      <c r="F175" s="306" t="s">
        <v>824</v>
      </c>
      <c r="G175" s="284"/>
      <c r="H175" s="284" t="s">
        <v>885</v>
      </c>
      <c r="I175" s="284" t="s">
        <v>820</v>
      </c>
      <c r="J175" s="284">
        <v>50</v>
      </c>
      <c r="K175" s="328"/>
    </row>
    <row r="176" ht="15" customHeight="1">
      <c r="B176" s="307"/>
      <c r="C176" s="284" t="s">
        <v>843</v>
      </c>
      <c r="D176" s="284"/>
      <c r="E176" s="284"/>
      <c r="F176" s="306" t="s">
        <v>824</v>
      </c>
      <c r="G176" s="284"/>
      <c r="H176" s="284" t="s">
        <v>885</v>
      </c>
      <c r="I176" s="284" t="s">
        <v>820</v>
      </c>
      <c r="J176" s="284">
        <v>50</v>
      </c>
      <c r="K176" s="328"/>
    </row>
    <row r="177" ht="15" customHeight="1">
      <c r="B177" s="307"/>
      <c r="C177" s="284" t="s">
        <v>108</v>
      </c>
      <c r="D177" s="284"/>
      <c r="E177" s="284"/>
      <c r="F177" s="306" t="s">
        <v>818</v>
      </c>
      <c r="G177" s="284"/>
      <c r="H177" s="284" t="s">
        <v>886</v>
      </c>
      <c r="I177" s="284" t="s">
        <v>887</v>
      </c>
      <c r="J177" s="284"/>
      <c r="K177" s="328"/>
    </row>
    <row r="178" ht="15" customHeight="1">
      <c r="B178" s="307"/>
      <c r="C178" s="284" t="s">
        <v>67</v>
      </c>
      <c r="D178" s="284"/>
      <c r="E178" s="284"/>
      <c r="F178" s="306" t="s">
        <v>818</v>
      </c>
      <c r="G178" s="284"/>
      <c r="H178" s="284" t="s">
        <v>888</v>
      </c>
      <c r="I178" s="284" t="s">
        <v>889</v>
      </c>
      <c r="J178" s="284">
        <v>1</v>
      </c>
      <c r="K178" s="328"/>
    </row>
    <row r="179" ht="15" customHeight="1">
      <c r="B179" s="307"/>
      <c r="C179" s="284" t="s">
        <v>63</v>
      </c>
      <c r="D179" s="284"/>
      <c r="E179" s="284"/>
      <c r="F179" s="306" t="s">
        <v>818</v>
      </c>
      <c r="G179" s="284"/>
      <c r="H179" s="284" t="s">
        <v>890</v>
      </c>
      <c r="I179" s="284" t="s">
        <v>820</v>
      </c>
      <c r="J179" s="284">
        <v>20</v>
      </c>
      <c r="K179" s="328"/>
    </row>
    <row r="180" ht="15" customHeight="1">
      <c r="B180" s="307"/>
      <c r="C180" s="284" t="s">
        <v>64</v>
      </c>
      <c r="D180" s="284"/>
      <c r="E180" s="284"/>
      <c r="F180" s="306" t="s">
        <v>818</v>
      </c>
      <c r="G180" s="284"/>
      <c r="H180" s="284" t="s">
        <v>891</v>
      </c>
      <c r="I180" s="284" t="s">
        <v>820</v>
      </c>
      <c r="J180" s="284">
        <v>255</v>
      </c>
      <c r="K180" s="328"/>
    </row>
    <row r="181" ht="15" customHeight="1">
      <c r="B181" s="307"/>
      <c r="C181" s="284" t="s">
        <v>109</v>
      </c>
      <c r="D181" s="284"/>
      <c r="E181" s="284"/>
      <c r="F181" s="306" t="s">
        <v>818</v>
      </c>
      <c r="G181" s="284"/>
      <c r="H181" s="284" t="s">
        <v>782</v>
      </c>
      <c r="I181" s="284" t="s">
        <v>820</v>
      </c>
      <c r="J181" s="284">
        <v>10</v>
      </c>
      <c r="K181" s="328"/>
    </row>
    <row r="182" ht="15" customHeight="1">
      <c r="B182" s="307"/>
      <c r="C182" s="284" t="s">
        <v>110</v>
      </c>
      <c r="D182" s="284"/>
      <c r="E182" s="284"/>
      <c r="F182" s="306" t="s">
        <v>818</v>
      </c>
      <c r="G182" s="284"/>
      <c r="H182" s="284" t="s">
        <v>892</v>
      </c>
      <c r="I182" s="284" t="s">
        <v>853</v>
      </c>
      <c r="J182" s="284"/>
      <c r="K182" s="328"/>
    </row>
    <row r="183" ht="15" customHeight="1">
      <c r="B183" s="307"/>
      <c r="C183" s="284" t="s">
        <v>893</v>
      </c>
      <c r="D183" s="284"/>
      <c r="E183" s="284"/>
      <c r="F183" s="306" t="s">
        <v>818</v>
      </c>
      <c r="G183" s="284"/>
      <c r="H183" s="284" t="s">
        <v>894</v>
      </c>
      <c r="I183" s="284" t="s">
        <v>853</v>
      </c>
      <c r="J183" s="284"/>
      <c r="K183" s="328"/>
    </row>
    <row r="184" ht="15" customHeight="1">
      <c r="B184" s="307"/>
      <c r="C184" s="284" t="s">
        <v>882</v>
      </c>
      <c r="D184" s="284"/>
      <c r="E184" s="284"/>
      <c r="F184" s="306" t="s">
        <v>818</v>
      </c>
      <c r="G184" s="284"/>
      <c r="H184" s="284" t="s">
        <v>895</v>
      </c>
      <c r="I184" s="284" t="s">
        <v>853</v>
      </c>
      <c r="J184" s="284"/>
      <c r="K184" s="328"/>
    </row>
    <row r="185" ht="15" customHeight="1">
      <c r="B185" s="307"/>
      <c r="C185" s="284" t="s">
        <v>112</v>
      </c>
      <c r="D185" s="284"/>
      <c r="E185" s="284"/>
      <c r="F185" s="306" t="s">
        <v>824</v>
      </c>
      <c r="G185" s="284"/>
      <c r="H185" s="284" t="s">
        <v>896</v>
      </c>
      <c r="I185" s="284" t="s">
        <v>820</v>
      </c>
      <c r="J185" s="284">
        <v>50</v>
      </c>
      <c r="K185" s="328"/>
    </row>
    <row r="186" ht="15" customHeight="1">
      <c r="B186" s="307"/>
      <c r="C186" s="284" t="s">
        <v>897</v>
      </c>
      <c r="D186" s="284"/>
      <c r="E186" s="284"/>
      <c r="F186" s="306" t="s">
        <v>824</v>
      </c>
      <c r="G186" s="284"/>
      <c r="H186" s="284" t="s">
        <v>898</v>
      </c>
      <c r="I186" s="284" t="s">
        <v>899</v>
      </c>
      <c r="J186" s="284"/>
      <c r="K186" s="328"/>
    </row>
    <row r="187" ht="15" customHeight="1">
      <c r="B187" s="307"/>
      <c r="C187" s="284" t="s">
        <v>900</v>
      </c>
      <c r="D187" s="284"/>
      <c r="E187" s="284"/>
      <c r="F187" s="306" t="s">
        <v>824</v>
      </c>
      <c r="G187" s="284"/>
      <c r="H187" s="284" t="s">
        <v>901</v>
      </c>
      <c r="I187" s="284" t="s">
        <v>899</v>
      </c>
      <c r="J187" s="284"/>
      <c r="K187" s="328"/>
    </row>
    <row r="188" ht="15" customHeight="1">
      <c r="B188" s="307"/>
      <c r="C188" s="284" t="s">
        <v>902</v>
      </c>
      <c r="D188" s="284"/>
      <c r="E188" s="284"/>
      <c r="F188" s="306" t="s">
        <v>824</v>
      </c>
      <c r="G188" s="284"/>
      <c r="H188" s="284" t="s">
        <v>903</v>
      </c>
      <c r="I188" s="284" t="s">
        <v>899</v>
      </c>
      <c r="J188" s="284"/>
      <c r="K188" s="328"/>
    </row>
    <row r="189" ht="15" customHeight="1">
      <c r="B189" s="307"/>
      <c r="C189" s="340" t="s">
        <v>904</v>
      </c>
      <c r="D189" s="284"/>
      <c r="E189" s="284"/>
      <c r="F189" s="306" t="s">
        <v>824</v>
      </c>
      <c r="G189" s="284"/>
      <c r="H189" s="284" t="s">
        <v>905</v>
      </c>
      <c r="I189" s="284" t="s">
        <v>906</v>
      </c>
      <c r="J189" s="341" t="s">
        <v>907</v>
      </c>
      <c r="K189" s="328"/>
    </row>
    <row r="190" ht="15" customHeight="1">
      <c r="B190" s="307"/>
      <c r="C190" s="291" t="s">
        <v>52</v>
      </c>
      <c r="D190" s="284"/>
      <c r="E190" s="284"/>
      <c r="F190" s="306" t="s">
        <v>818</v>
      </c>
      <c r="G190" s="284"/>
      <c r="H190" s="281" t="s">
        <v>908</v>
      </c>
      <c r="I190" s="284" t="s">
        <v>909</v>
      </c>
      <c r="J190" s="284"/>
      <c r="K190" s="328"/>
    </row>
    <row r="191" ht="15" customHeight="1">
      <c r="B191" s="307"/>
      <c r="C191" s="291" t="s">
        <v>910</v>
      </c>
      <c r="D191" s="284"/>
      <c r="E191" s="284"/>
      <c r="F191" s="306" t="s">
        <v>818</v>
      </c>
      <c r="G191" s="284"/>
      <c r="H191" s="284" t="s">
        <v>911</v>
      </c>
      <c r="I191" s="284" t="s">
        <v>853</v>
      </c>
      <c r="J191" s="284"/>
      <c r="K191" s="328"/>
    </row>
    <row r="192" ht="15" customHeight="1">
      <c r="B192" s="307"/>
      <c r="C192" s="291" t="s">
        <v>912</v>
      </c>
      <c r="D192" s="284"/>
      <c r="E192" s="284"/>
      <c r="F192" s="306" t="s">
        <v>818</v>
      </c>
      <c r="G192" s="284"/>
      <c r="H192" s="284" t="s">
        <v>913</v>
      </c>
      <c r="I192" s="284" t="s">
        <v>853</v>
      </c>
      <c r="J192" s="284"/>
      <c r="K192" s="328"/>
    </row>
    <row r="193" ht="15" customHeight="1">
      <c r="B193" s="307"/>
      <c r="C193" s="291" t="s">
        <v>914</v>
      </c>
      <c r="D193" s="284"/>
      <c r="E193" s="284"/>
      <c r="F193" s="306" t="s">
        <v>824</v>
      </c>
      <c r="G193" s="284"/>
      <c r="H193" s="284" t="s">
        <v>915</v>
      </c>
      <c r="I193" s="284" t="s">
        <v>853</v>
      </c>
      <c r="J193" s="284"/>
      <c r="K193" s="328"/>
    </row>
    <row r="194" ht="15" customHeight="1">
      <c r="B194" s="334"/>
      <c r="C194" s="342"/>
      <c r="D194" s="316"/>
      <c r="E194" s="316"/>
      <c r="F194" s="316"/>
      <c r="G194" s="316"/>
      <c r="H194" s="316"/>
      <c r="I194" s="316"/>
      <c r="J194" s="316"/>
      <c r="K194" s="335"/>
    </row>
    <row r="195" ht="18.75" customHeight="1">
      <c r="B195" s="281"/>
      <c r="C195" s="284"/>
      <c r="D195" s="284"/>
      <c r="E195" s="284"/>
      <c r="F195" s="306"/>
      <c r="G195" s="284"/>
      <c r="H195" s="284"/>
      <c r="I195" s="284"/>
      <c r="J195" s="284"/>
      <c r="K195" s="281"/>
    </row>
    <row r="196" ht="18.75" customHeight="1">
      <c r="B196" s="281"/>
      <c r="C196" s="284"/>
      <c r="D196" s="284"/>
      <c r="E196" s="284"/>
      <c r="F196" s="306"/>
      <c r="G196" s="284"/>
      <c r="H196" s="284"/>
      <c r="I196" s="284"/>
      <c r="J196" s="284"/>
      <c r="K196" s="281"/>
    </row>
    <row r="197" ht="18.75" customHeight="1">
      <c r="B197" s="292"/>
      <c r="C197" s="292"/>
      <c r="D197" s="292"/>
      <c r="E197" s="292"/>
      <c r="F197" s="292"/>
      <c r="G197" s="292"/>
      <c r="H197" s="292"/>
      <c r="I197" s="292"/>
      <c r="J197" s="292"/>
      <c r="K197" s="292"/>
    </row>
    <row r="198" ht="13.5">
      <c r="B198" s="271"/>
      <c r="C198" s="272"/>
      <c r="D198" s="272"/>
      <c r="E198" s="272"/>
      <c r="F198" s="272"/>
      <c r="G198" s="272"/>
      <c r="H198" s="272"/>
      <c r="I198" s="272"/>
      <c r="J198" s="272"/>
      <c r="K198" s="273"/>
    </row>
    <row r="199" ht="21">
      <c r="B199" s="274"/>
      <c r="C199" s="275" t="s">
        <v>916</v>
      </c>
      <c r="D199" s="275"/>
      <c r="E199" s="275"/>
      <c r="F199" s="275"/>
      <c r="G199" s="275"/>
      <c r="H199" s="275"/>
      <c r="I199" s="275"/>
      <c r="J199" s="275"/>
      <c r="K199" s="276"/>
    </row>
    <row r="200" ht="25.5" customHeight="1">
      <c r="B200" s="274"/>
      <c r="C200" s="343" t="s">
        <v>917</v>
      </c>
      <c r="D200" s="343"/>
      <c r="E200" s="343"/>
      <c r="F200" s="343" t="s">
        <v>918</v>
      </c>
      <c r="G200" s="344"/>
      <c r="H200" s="343" t="s">
        <v>919</v>
      </c>
      <c r="I200" s="343"/>
      <c r="J200" s="343"/>
      <c r="K200" s="276"/>
    </row>
    <row r="201" ht="5.25" customHeight="1">
      <c r="B201" s="307"/>
      <c r="C201" s="304"/>
      <c r="D201" s="304"/>
      <c r="E201" s="304"/>
      <c r="F201" s="304"/>
      <c r="G201" s="284"/>
      <c r="H201" s="304"/>
      <c r="I201" s="304"/>
      <c r="J201" s="304"/>
      <c r="K201" s="328"/>
    </row>
    <row r="202" ht="15" customHeight="1">
      <c r="B202" s="307"/>
      <c r="C202" s="284" t="s">
        <v>909</v>
      </c>
      <c r="D202" s="284"/>
      <c r="E202" s="284"/>
      <c r="F202" s="306" t="s">
        <v>53</v>
      </c>
      <c r="G202" s="284"/>
      <c r="H202" s="284" t="s">
        <v>920</v>
      </c>
      <c r="I202" s="284"/>
      <c r="J202" s="284"/>
      <c r="K202" s="328"/>
    </row>
    <row r="203" ht="15" customHeight="1">
      <c r="B203" s="307"/>
      <c r="C203" s="313"/>
      <c r="D203" s="284"/>
      <c r="E203" s="284"/>
      <c r="F203" s="306" t="s">
        <v>54</v>
      </c>
      <c r="G203" s="284"/>
      <c r="H203" s="284" t="s">
        <v>921</v>
      </c>
      <c r="I203" s="284"/>
      <c r="J203" s="284"/>
      <c r="K203" s="328"/>
    </row>
    <row r="204" ht="15" customHeight="1">
      <c r="B204" s="307"/>
      <c r="C204" s="313"/>
      <c r="D204" s="284"/>
      <c r="E204" s="284"/>
      <c r="F204" s="306" t="s">
        <v>57</v>
      </c>
      <c r="G204" s="284"/>
      <c r="H204" s="284" t="s">
        <v>922</v>
      </c>
      <c r="I204" s="284"/>
      <c r="J204" s="284"/>
      <c r="K204" s="328"/>
    </row>
    <row r="205" ht="15" customHeight="1">
      <c r="B205" s="307"/>
      <c r="C205" s="284"/>
      <c r="D205" s="284"/>
      <c r="E205" s="284"/>
      <c r="F205" s="306" t="s">
        <v>55</v>
      </c>
      <c r="G205" s="284"/>
      <c r="H205" s="284" t="s">
        <v>923</v>
      </c>
      <c r="I205" s="284"/>
      <c r="J205" s="284"/>
      <c r="K205" s="328"/>
    </row>
    <row r="206" ht="15" customHeight="1">
      <c r="B206" s="307"/>
      <c r="C206" s="284"/>
      <c r="D206" s="284"/>
      <c r="E206" s="284"/>
      <c r="F206" s="306" t="s">
        <v>56</v>
      </c>
      <c r="G206" s="284"/>
      <c r="H206" s="284" t="s">
        <v>924</v>
      </c>
      <c r="I206" s="284"/>
      <c r="J206" s="284"/>
      <c r="K206" s="328"/>
    </row>
    <row r="207" ht="15" customHeight="1">
      <c r="B207" s="307"/>
      <c r="C207" s="284"/>
      <c r="D207" s="284"/>
      <c r="E207" s="284"/>
      <c r="F207" s="306"/>
      <c r="G207" s="284"/>
      <c r="H207" s="284"/>
      <c r="I207" s="284"/>
      <c r="J207" s="284"/>
      <c r="K207" s="328"/>
    </row>
    <row r="208" ht="15" customHeight="1">
      <c r="B208" s="307"/>
      <c r="C208" s="284" t="s">
        <v>865</v>
      </c>
      <c r="D208" s="284"/>
      <c r="E208" s="284"/>
      <c r="F208" s="306" t="s">
        <v>86</v>
      </c>
      <c r="G208" s="284"/>
      <c r="H208" s="284" t="s">
        <v>925</v>
      </c>
      <c r="I208" s="284"/>
      <c r="J208" s="284"/>
      <c r="K208" s="328"/>
    </row>
    <row r="209" ht="15" customHeight="1">
      <c r="B209" s="307"/>
      <c r="C209" s="313"/>
      <c r="D209" s="284"/>
      <c r="E209" s="284"/>
      <c r="F209" s="306" t="s">
        <v>760</v>
      </c>
      <c r="G209" s="284"/>
      <c r="H209" s="284" t="s">
        <v>761</v>
      </c>
      <c r="I209" s="284"/>
      <c r="J209" s="284"/>
      <c r="K209" s="328"/>
    </row>
    <row r="210" ht="15" customHeight="1">
      <c r="B210" s="307"/>
      <c r="C210" s="284"/>
      <c r="D210" s="284"/>
      <c r="E210" s="284"/>
      <c r="F210" s="306" t="s">
        <v>758</v>
      </c>
      <c r="G210" s="284"/>
      <c r="H210" s="284" t="s">
        <v>926</v>
      </c>
      <c r="I210" s="284"/>
      <c r="J210" s="284"/>
      <c r="K210" s="328"/>
    </row>
    <row r="211" ht="15" customHeight="1">
      <c r="B211" s="345"/>
      <c r="C211" s="313"/>
      <c r="D211" s="313"/>
      <c r="E211" s="313"/>
      <c r="F211" s="306" t="s">
        <v>762</v>
      </c>
      <c r="G211" s="291"/>
      <c r="H211" s="332" t="s">
        <v>763</v>
      </c>
      <c r="I211" s="332"/>
      <c r="J211" s="332"/>
      <c r="K211" s="346"/>
    </row>
    <row r="212" ht="15" customHeight="1">
      <c r="B212" s="345"/>
      <c r="C212" s="313"/>
      <c r="D212" s="313"/>
      <c r="E212" s="313"/>
      <c r="F212" s="306" t="s">
        <v>764</v>
      </c>
      <c r="G212" s="291"/>
      <c r="H212" s="332" t="s">
        <v>927</v>
      </c>
      <c r="I212" s="332"/>
      <c r="J212" s="332"/>
      <c r="K212" s="346"/>
    </row>
    <row r="213" ht="15" customHeight="1">
      <c r="B213" s="345"/>
      <c r="C213" s="313"/>
      <c r="D213" s="313"/>
      <c r="E213" s="313"/>
      <c r="F213" s="347"/>
      <c r="G213" s="291"/>
      <c r="H213" s="348"/>
      <c r="I213" s="348"/>
      <c r="J213" s="348"/>
      <c r="K213" s="346"/>
    </row>
    <row r="214" ht="15" customHeight="1">
      <c r="B214" s="345"/>
      <c r="C214" s="284" t="s">
        <v>889</v>
      </c>
      <c r="D214" s="313"/>
      <c r="E214" s="313"/>
      <c r="F214" s="306">
        <v>1</v>
      </c>
      <c r="G214" s="291"/>
      <c r="H214" s="332" t="s">
        <v>928</v>
      </c>
      <c r="I214" s="332"/>
      <c r="J214" s="332"/>
      <c r="K214" s="346"/>
    </row>
    <row r="215" ht="15" customHeight="1">
      <c r="B215" s="345"/>
      <c r="C215" s="313"/>
      <c r="D215" s="313"/>
      <c r="E215" s="313"/>
      <c r="F215" s="306">
        <v>2</v>
      </c>
      <c r="G215" s="291"/>
      <c r="H215" s="332" t="s">
        <v>929</v>
      </c>
      <c r="I215" s="332"/>
      <c r="J215" s="332"/>
      <c r="K215" s="346"/>
    </row>
    <row r="216" ht="15" customHeight="1">
      <c r="B216" s="345"/>
      <c r="C216" s="313"/>
      <c r="D216" s="313"/>
      <c r="E216" s="313"/>
      <c r="F216" s="306">
        <v>3</v>
      </c>
      <c r="G216" s="291"/>
      <c r="H216" s="332" t="s">
        <v>930</v>
      </c>
      <c r="I216" s="332"/>
      <c r="J216" s="332"/>
      <c r="K216" s="346"/>
    </row>
    <row r="217" ht="15" customHeight="1">
      <c r="B217" s="345"/>
      <c r="C217" s="313"/>
      <c r="D217" s="313"/>
      <c r="E217" s="313"/>
      <c r="F217" s="306">
        <v>4</v>
      </c>
      <c r="G217" s="291"/>
      <c r="H217" s="332" t="s">
        <v>931</v>
      </c>
      <c r="I217" s="332"/>
      <c r="J217" s="332"/>
      <c r="K217" s="346"/>
    </row>
    <row r="218" ht="12.75" customHeight="1">
      <c r="B218" s="349"/>
      <c r="C218" s="350"/>
      <c r="D218" s="350"/>
      <c r="E218" s="350"/>
      <c r="F218" s="350"/>
      <c r="G218" s="350"/>
      <c r="H218" s="350"/>
      <c r="I218" s="350"/>
      <c r="J218" s="350"/>
      <c r="K218" s="351"/>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DESKTOP-O4ORA9E\lenka</dc:creator>
  <cp:lastModifiedBy>DESKTOP-O4ORA9E\lenka</cp:lastModifiedBy>
  <dcterms:created xsi:type="dcterms:W3CDTF">2019-01-21T13:00:23Z</dcterms:created>
  <dcterms:modified xsi:type="dcterms:W3CDTF">2019-01-21T13:00:30Z</dcterms:modified>
</cp:coreProperties>
</file>